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ensan\Desktop\EviEM\SR12\Appendices\"/>
    </mc:Choice>
  </mc:AlternateContent>
  <bookViews>
    <workbookView xWindow="0" yWindow="0" windowWidth="15360" windowHeight="7308"/>
  </bookViews>
  <sheets>
    <sheet name="Data for R" sheetId="16" r:id="rId1"/>
    <sheet name="Extracted raw data" sheetId="1" r:id="rId2"/>
    <sheet name="Codes data for R" sheetId="17" r:id="rId3"/>
  </sheets>
  <definedNames>
    <definedName name="_xlnm._FilterDatabase" localSheetId="1" hidden="1">'Extracted raw data'!$A$3:$DJ$3</definedName>
  </definedNames>
  <calcPr calcId="162913"/>
</workbook>
</file>

<file path=xl/calcChain.xml><?xml version="1.0" encoding="utf-8"?>
<calcChain xmlns="http://schemas.openxmlformats.org/spreadsheetml/2006/main">
  <c r="AL520" i="1" l="1"/>
  <c r="AL519" i="1"/>
  <c r="AL518" i="1"/>
  <c r="AL517" i="1"/>
  <c r="AL516" i="1"/>
  <c r="AL515" i="1"/>
  <c r="AL514" i="1"/>
  <c r="AL513" i="1"/>
  <c r="AL496" i="1"/>
  <c r="AL495" i="1"/>
  <c r="AL494" i="1"/>
  <c r="AL493" i="1"/>
  <c r="AL492" i="1"/>
  <c r="AL491" i="1"/>
  <c r="AL490" i="1"/>
  <c r="AL489" i="1"/>
  <c r="AL667" i="1" l="1"/>
  <c r="AY667" i="1"/>
  <c r="BC665" i="1"/>
  <c r="BC666" i="1"/>
  <c r="BC664" i="1"/>
  <c r="BC667" i="1" s="1"/>
  <c r="AS665" i="1"/>
  <c r="AS667" i="1" s="1"/>
  <c r="AS666" i="1"/>
  <c r="AS664" i="1"/>
  <c r="BB661" i="1"/>
  <c r="BC661" i="1" s="1"/>
  <c r="BB660" i="1"/>
  <c r="BC660" i="1" s="1"/>
  <c r="BC662" i="1" s="1"/>
  <c r="AR661" i="1"/>
  <c r="AS661" i="1" s="1"/>
  <c r="AR660" i="1"/>
  <c r="AS660" i="1" s="1"/>
  <c r="AS662" i="1" s="1"/>
  <c r="AY662" i="1"/>
  <c r="AL662" i="1"/>
  <c r="BC657" i="1"/>
  <c r="BC658" i="1" s="1"/>
  <c r="BC656" i="1"/>
  <c r="AS656" i="1"/>
  <c r="AR657" i="1"/>
  <c r="AS657" i="1" s="1"/>
  <c r="AR656" i="1"/>
  <c r="AY658" i="1"/>
  <c r="AL658" i="1"/>
  <c r="BA654" i="1"/>
  <c r="AR651" i="1"/>
  <c r="AR652" i="1"/>
  <c r="AS652" i="1" s="1"/>
  <c r="AS653" i="1"/>
  <c r="AS651" i="1"/>
  <c r="AR653" i="1"/>
  <c r="AR541" i="1"/>
  <c r="AY654" i="1"/>
  <c r="AL654" i="1"/>
  <c r="AS658" i="1" l="1"/>
  <c r="AS654" i="1"/>
  <c r="AY646" i="1" l="1"/>
  <c r="AL645" i="1"/>
  <c r="AY643" i="1"/>
  <c r="AY642" i="1"/>
  <c r="AL643" i="1"/>
  <c r="AL642" i="1"/>
  <c r="AL634" i="1"/>
  <c r="AL633" i="1"/>
  <c r="AY625" i="1"/>
  <c r="AY624" i="1"/>
  <c r="AL625" i="1"/>
  <c r="AL624" i="1"/>
  <c r="AY616" i="1"/>
  <c r="AY615" i="1"/>
  <c r="AL616" i="1"/>
  <c r="AL615" i="1"/>
  <c r="AY607" i="1"/>
  <c r="AY647" i="1" s="1"/>
  <c r="AY606" i="1"/>
  <c r="AL607" i="1"/>
  <c r="AL647" i="1" s="1"/>
  <c r="AS649" i="1" s="1"/>
  <c r="AL606" i="1"/>
  <c r="AL646" i="1" s="1"/>
  <c r="AY598" i="1"/>
  <c r="AY645" i="1" s="1"/>
  <c r="AY597" i="1"/>
  <c r="AY644" i="1" s="1"/>
  <c r="AL598" i="1"/>
  <c r="AL597" i="1"/>
  <c r="AL644" i="1" s="1"/>
  <c r="BD648" i="1" l="1"/>
  <c r="AY648" i="1"/>
  <c r="AL649" i="1"/>
  <c r="AL648" i="1"/>
  <c r="AS648" i="1"/>
  <c r="BD649" i="1"/>
  <c r="AY649" i="1"/>
  <c r="BC242" i="1"/>
  <c r="BC243" i="1"/>
  <c r="BC244" i="1"/>
  <c r="BC241" i="1"/>
  <c r="BC326" i="1"/>
  <c r="AS241" i="1"/>
  <c r="AS242" i="1"/>
  <c r="AS243" i="1"/>
  <c r="AS244" i="1"/>
  <c r="AY242" i="1"/>
  <c r="AY243" i="1"/>
  <c r="AY244" i="1"/>
  <c r="AY241" i="1"/>
  <c r="AL242" i="1"/>
  <c r="AL243" i="1"/>
  <c r="AL244" i="1"/>
  <c r="AL241" i="1"/>
  <c r="BB239" i="1"/>
  <c r="BC239" i="1" s="1"/>
  <c r="BB234" i="1"/>
  <c r="BC234" i="1" s="1"/>
  <c r="BB235" i="1"/>
  <c r="BC235" i="1" s="1"/>
  <c r="BB236" i="1"/>
  <c r="BC236" i="1" s="1"/>
  <c r="BB237" i="1"/>
  <c r="BC237" i="1" s="1"/>
  <c r="BB238" i="1"/>
  <c r="BC238" i="1" s="1"/>
  <c r="BB240" i="1"/>
  <c r="BC240" i="1" s="1"/>
  <c r="BB233" i="1"/>
  <c r="BC233" i="1" s="1"/>
  <c r="AR234" i="1"/>
  <c r="AS234" i="1" s="1"/>
  <c r="AR235" i="1"/>
  <c r="AS235" i="1" s="1"/>
  <c r="AR236" i="1"/>
  <c r="AS236" i="1" s="1"/>
  <c r="AR237" i="1"/>
  <c r="AS237" i="1" s="1"/>
  <c r="AR238" i="1"/>
  <c r="AS238" i="1" s="1"/>
  <c r="AR239" i="1"/>
  <c r="AS239" i="1" s="1"/>
  <c r="AR240" i="1"/>
  <c r="AS240" i="1" s="1"/>
  <c r="AR233" i="1"/>
  <c r="AS233" i="1" s="1"/>
  <c r="BC5" i="1"/>
  <c r="BC6" i="1"/>
  <c r="BC7" i="1"/>
  <c r="BC4" i="1"/>
  <c r="AS5" i="1"/>
  <c r="AS6" i="1"/>
  <c r="AS7" i="1"/>
  <c r="AS4" i="1"/>
  <c r="AY462" i="1"/>
  <c r="AL462" i="1"/>
  <c r="BC99" i="1"/>
  <c r="BC100" i="1"/>
  <c r="BC101" i="1"/>
  <c r="BC103" i="1"/>
  <c r="BC104" i="1"/>
  <c r="BC105" i="1"/>
  <c r="BC106" i="1"/>
  <c r="BC107" i="1"/>
  <c r="BC108" i="1"/>
  <c r="BC109" i="1"/>
  <c r="BC111" i="1"/>
  <c r="BC112" i="1"/>
  <c r="BC113" i="1"/>
  <c r="BC114" i="1"/>
  <c r="BC115" i="1"/>
  <c r="BC116" i="1"/>
  <c r="BC117" i="1"/>
  <c r="BC119" i="1"/>
  <c r="BC120" i="1"/>
  <c r="BC121" i="1"/>
  <c r="BC122" i="1"/>
  <c r="BC123" i="1"/>
  <c r="BC124" i="1"/>
  <c r="BC125" i="1"/>
  <c r="BC127" i="1"/>
  <c r="BC128" i="1"/>
  <c r="BC129" i="1"/>
  <c r="BC130" i="1"/>
  <c r="BC131" i="1"/>
  <c r="BC132" i="1"/>
  <c r="BC133" i="1"/>
  <c r="BC135" i="1"/>
  <c r="BC136" i="1"/>
  <c r="BC137" i="1"/>
  <c r="BC138" i="1"/>
  <c r="BC139" i="1"/>
  <c r="BC140" i="1"/>
  <c r="BC141" i="1"/>
  <c r="BC143" i="1"/>
  <c r="BC144" i="1"/>
  <c r="BC145" i="1"/>
  <c r="BC147" i="1"/>
  <c r="BC148" i="1"/>
  <c r="BC149" i="1"/>
  <c r="BC151" i="1"/>
  <c r="BC152" i="1"/>
  <c r="BC153" i="1"/>
  <c r="BC155" i="1"/>
  <c r="BC156" i="1"/>
  <c r="BC157" i="1"/>
  <c r="BC159" i="1"/>
  <c r="BC160" i="1"/>
  <c r="BC161" i="1"/>
  <c r="BC163" i="1"/>
  <c r="BC164" i="1"/>
  <c r="BC165" i="1"/>
  <c r="BC167" i="1"/>
  <c r="BC168" i="1"/>
  <c r="BC169" i="1"/>
  <c r="BC171" i="1"/>
  <c r="BC172" i="1"/>
  <c r="BC173" i="1"/>
  <c r="BC175" i="1"/>
  <c r="BC176" i="1"/>
  <c r="BC177" i="1"/>
  <c r="BC179" i="1"/>
  <c r="BC180" i="1"/>
  <c r="BC181" i="1"/>
  <c r="BC183" i="1"/>
  <c r="BC184" i="1"/>
  <c r="BC185" i="1"/>
  <c r="BC95" i="1"/>
  <c r="BC96" i="1"/>
  <c r="BC97" i="1"/>
  <c r="BC98" i="1"/>
  <c r="AS95" i="1"/>
  <c r="AS96" i="1"/>
  <c r="AS97" i="1"/>
  <c r="AS99" i="1"/>
  <c r="AS100" i="1"/>
  <c r="AS101" i="1"/>
  <c r="AS103" i="1"/>
  <c r="AS104" i="1"/>
  <c r="AS105" i="1"/>
  <c r="AS107" i="1"/>
  <c r="AS108" i="1"/>
  <c r="AS109" i="1"/>
  <c r="AS111" i="1"/>
  <c r="AS112" i="1"/>
  <c r="AS113" i="1"/>
  <c r="AS115" i="1"/>
  <c r="AS116" i="1"/>
  <c r="AS117" i="1"/>
  <c r="AS119" i="1"/>
  <c r="AS120" i="1"/>
  <c r="AS121" i="1"/>
  <c r="AS123" i="1"/>
  <c r="AS124" i="1"/>
  <c r="AS125" i="1"/>
  <c r="AS127" i="1"/>
  <c r="AS128" i="1"/>
  <c r="AS129" i="1"/>
  <c r="AS131" i="1"/>
  <c r="AS132" i="1"/>
  <c r="AS133" i="1"/>
  <c r="AS135" i="1"/>
  <c r="AS136" i="1"/>
  <c r="AS137" i="1"/>
  <c r="AS139" i="1"/>
  <c r="AS140" i="1"/>
  <c r="AS141" i="1"/>
  <c r="AS143" i="1"/>
  <c r="AS144" i="1"/>
  <c r="AS145" i="1"/>
  <c r="AS147" i="1"/>
  <c r="AS148" i="1"/>
  <c r="AS149" i="1"/>
  <c r="AS151" i="1"/>
  <c r="AS152" i="1"/>
  <c r="AS153" i="1"/>
  <c r="AS155" i="1"/>
  <c r="AS156" i="1"/>
  <c r="AS157" i="1"/>
  <c r="AS159" i="1"/>
  <c r="AS160" i="1"/>
  <c r="AS161" i="1"/>
  <c r="AS163" i="1"/>
  <c r="AS164" i="1"/>
  <c r="AS165" i="1"/>
  <c r="AS167" i="1"/>
  <c r="AS168" i="1"/>
  <c r="AS169" i="1"/>
  <c r="AS171" i="1"/>
  <c r="AS172" i="1"/>
  <c r="AS173" i="1"/>
  <c r="AS175" i="1"/>
  <c r="AS176" i="1"/>
  <c r="AS177" i="1"/>
  <c r="AS179" i="1"/>
  <c r="AS180" i="1"/>
  <c r="AS181" i="1"/>
  <c r="AS183" i="1"/>
  <c r="AS184" i="1"/>
  <c r="AS185" i="1"/>
  <c r="BC88" i="1"/>
  <c r="BC87" i="1"/>
  <c r="BC86" i="1"/>
  <c r="AS88" i="1"/>
  <c r="AS87" i="1"/>
  <c r="AS86" i="1"/>
  <c r="AS22" i="1"/>
  <c r="AS21" i="1"/>
  <c r="CR59" i="1"/>
  <c r="CT59" i="1"/>
  <c r="CK59" i="1"/>
  <c r="AS23" i="1" l="1"/>
  <c r="BB467" i="1"/>
  <c r="BC467" i="1" s="1"/>
  <c r="BB468" i="1"/>
  <c r="BC468" i="1" s="1"/>
  <c r="BB469" i="1"/>
  <c r="BC469" i="1" s="1"/>
  <c r="BB466" i="1"/>
  <c r="BC466" i="1" s="1"/>
  <c r="AR466" i="1"/>
  <c r="AS466" i="1" s="1"/>
  <c r="AR467" i="1"/>
  <c r="AS467" i="1" s="1"/>
  <c r="AR468" i="1"/>
  <c r="AS468" i="1" s="1"/>
  <c r="AR469" i="1"/>
  <c r="AS469" i="1" s="1"/>
  <c r="AY471" i="1"/>
  <c r="AY470" i="1"/>
  <c r="AL471" i="1"/>
  <c r="AL470" i="1"/>
  <c r="AY463" i="1"/>
  <c r="AY464" i="1"/>
  <c r="AY465" i="1"/>
  <c r="AL463" i="1"/>
  <c r="AL464" i="1"/>
  <c r="AL465" i="1"/>
  <c r="AL448" i="1"/>
  <c r="AY448" i="1"/>
  <c r="BB419" i="1"/>
  <c r="BC419" i="1" s="1"/>
  <c r="BB425" i="1"/>
  <c r="BC425" i="1" s="1"/>
  <c r="BB421" i="1"/>
  <c r="BC421" i="1" s="1"/>
  <c r="BB427" i="1"/>
  <c r="BC427" i="1" s="1"/>
  <c r="BB423" i="1"/>
  <c r="BC423" i="1" s="1"/>
  <c r="BB429" i="1"/>
  <c r="BC429" i="1" s="1"/>
  <c r="BB418" i="1"/>
  <c r="BC418" i="1" s="1"/>
  <c r="BB424" i="1"/>
  <c r="BC424" i="1" s="1"/>
  <c r="BB420" i="1"/>
  <c r="BC420" i="1" s="1"/>
  <c r="BB426" i="1"/>
  <c r="BC426" i="1" s="1"/>
  <c r="BB422" i="1"/>
  <c r="BC422" i="1" s="1"/>
  <c r="BB428" i="1"/>
  <c r="BC428" i="1" s="1"/>
  <c r="AR419" i="1"/>
  <c r="AS419" i="1" s="1"/>
  <c r="AR425" i="1"/>
  <c r="AS425" i="1" s="1"/>
  <c r="AR421" i="1"/>
  <c r="AS421" i="1" s="1"/>
  <c r="AR427" i="1"/>
  <c r="AS427" i="1" s="1"/>
  <c r="AR423" i="1"/>
  <c r="AS423" i="1" s="1"/>
  <c r="AR429" i="1"/>
  <c r="AS429" i="1" s="1"/>
  <c r="AR418" i="1"/>
  <c r="AS418" i="1" s="1"/>
  <c r="AR424" i="1"/>
  <c r="AS424" i="1" s="1"/>
  <c r="AR420" i="1"/>
  <c r="AS420" i="1" s="1"/>
  <c r="AR426" i="1"/>
  <c r="AS426" i="1" s="1"/>
  <c r="AR422" i="1"/>
  <c r="AS422" i="1" s="1"/>
  <c r="AR428" i="1"/>
  <c r="AS428" i="1" s="1"/>
  <c r="AY431" i="1"/>
  <c r="AY433" i="1"/>
  <c r="AY435" i="1"/>
  <c r="AY430" i="1"/>
  <c r="AY432" i="1"/>
  <c r="AY434" i="1"/>
  <c r="AL431" i="1"/>
  <c r="AL433" i="1"/>
  <c r="AL435" i="1"/>
  <c r="AL430" i="1"/>
  <c r="AL432" i="1"/>
  <c r="AL434" i="1"/>
  <c r="AR402" i="1"/>
  <c r="AS402" i="1" s="1"/>
  <c r="BB402" i="1"/>
  <c r="BC402" i="1" s="1"/>
  <c r="AR403" i="1"/>
  <c r="AS403" i="1" s="1"/>
  <c r="BB403" i="1"/>
  <c r="BC403" i="1" s="1"/>
  <c r="AR404" i="1"/>
  <c r="AS404" i="1" s="1"/>
  <c r="BB404" i="1"/>
  <c r="BC404" i="1" s="1"/>
  <c r="AR405" i="1"/>
  <c r="AS405" i="1" s="1"/>
  <c r="BB405" i="1"/>
  <c r="BC405" i="1" s="1"/>
  <c r="AL357" i="1"/>
  <c r="AL358" i="1"/>
  <c r="AL354" i="1"/>
  <c r="AL355" i="1"/>
  <c r="AL351" i="1"/>
  <c r="AL352" i="1"/>
  <c r="AL348" i="1"/>
  <c r="AL349" i="1"/>
  <c r="AL345" i="1"/>
  <c r="AL346" i="1"/>
  <c r="AY357" i="1"/>
  <c r="AY358" i="1"/>
  <c r="AY354" i="1"/>
  <c r="AY355" i="1"/>
  <c r="AY351" i="1"/>
  <c r="AY352" i="1"/>
  <c r="AY348" i="1"/>
  <c r="AY349" i="1"/>
  <c r="AY345" i="1"/>
  <c r="AY346" i="1"/>
  <c r="AY342" i="1"/>
  <c r="AY343" i="1"/>
  <c r="AL342" i="1"/>
  <c r="AL343" i="1"/>
  <c r="BB231" i="1"/>
  <c r="AN231" i="1"/>
  <c r="AI231" i="1"/>
  <c r="AL231" i="1"/>
  <c r="AU231" i="1"/>
  <c r="AY231" i="1"/>
  <c r="BB219" i="1"/>
  <c r="BC219" i="1" s="1"/>
  <c r="BB220" i="1"/>
  <c r="BC220" i="1" s="1"/>
  <c r="AY221" i="1"/>
  <c r="AR219" i="1"/>
  <c r="AS219" i="1" s="1"/>
  <c r="AR220" i="1"/>
  <c r="AS220" i="1" s="1"/>
  <c r="AL221" i="1"/>
  <c r="AI221" i="1"/>
  <c r="BB188" i="1"/>
  <c r="BC188" i="1" s="1"/>
  <c r="AR188" i="1"/>
  <c r="AS188" i="1" s="1"/>
  <c r="BB189" i="1"/>
  <c r="BC189" i="1" s="1"/>
  <c r="BB190" i="1"/>
  <c r="BC190" i="1" s="1"/>
  <c r="BB191" i="1"/>
  <c r="BC191" i="1" s="1"/>
  <c r="BB192" i="1"/>
  <c r="BC192" i="1" s="1"/>
  <c r="BB193" i="1"/>
  <c r="BC193" i="1" s="1"/>
  <c r="BB194" i="1"/>
  <c r="BC194" i="1" s="1"/>
  <c r="BB195" i="1"/>
  <c r="BC195" i="1" s="1"/>
  <c r="BC209" i="1"/>
  <c r="AY209" i="1"/>
  <c r="AS209" i="1"/>
  <c r="AL209" i="1"/>
  <c r="AS204" i="1"/>
  <c r="BX69" i="1"/>
  <c r="CT69" i="1"/>
  <c r="BU59" i="1"/>
  <c r="AL59" i="1" s="1"/>
  <c r="CT85" i="1"/>
  <c r="DC69" i="1"/>
  <c r="DA69" i="1"/>
  <c r="CR69" i="1"/>
  <c r="CK69" i="1"/>
  <c r="CI69" i="1"/>
  <c r="BU69" i="1"/>
  <c r="DC65" i="1"/>
  <c r="DA65" i="1"/>
  <c r="CT65" i="1"/>
  <c r="CR65" i="1"/>
  <c r="CK65" i="1"/>
  <c r="BC65" i="1" s="1"/>
  <c r="CI65" i="1"/>
  <c r="BX65" i="1"/>
  <c r="AS65" i="1" s="1"/>
  <c r="BU65" i="1"/>
  <c r="DC59" i="1"/>
  <c r="BC59" i="1" s="1"/>
  <c r="DA59" i="1"/>
  <c r="CI59" i="1"/>
  <c r="BX59" i="1"/>
  <c r="AS59" i="1" s="1"/>
  <c r="BB48" i="1"/>
  <c r="BC48" i="1" s="1"/>
  <c r="AR48" i="1"/>
  <c r="AS48" i="1" s="1"/>
  <c r="BB47" i="1"/>
  <c r="BC47" i="1" s="1"/>
  <c r="AR47" i="1"/>
  <c r="AS47" i="1" s="1"/>
  <c r="AY49" i="1"/>
  <c r="AN49" i="1"/>
  <c r="AL49" i="1"/>
  <c r="AL52" i="1"/>
  <c r="AY52" i="1"/>
  <c r="BB51" i="1"/>
  <c r="BC51" i="1" s="1"/>
  <c r="BB50" i="1"/>
  <c r="BC50" i="1" s="1"/>
  <c r="AR50" i="1"/>
  <c r="AS50" i="1" s="1"/>
  <c r="AR29" i="1"/>
  <c r="AS29" i="1" s="1"/>
  <c r="CN9" i="1"/>
  <c r="DF9" i="1"/>
  <c r="CN11" i="1"/>
  <c r="DF11" i="1"/>
  <c r="CN13" i="1"/>
  <c r="DF13" i="1"/>
  <c r="CN15" i="1"/>
  <c r="DF15" i="1"/>
  <c r="CN17" i="1"/>
  <c r="DF17" i="1"/>
  <c r="CN19" i="1"/>
  <c r="DF19" i="1"/>
  <c r="DF10" i="1"/>
  <c r="CN10" i="1"/>
  <c r="CN12" i="1"/>
  <c r="DF12" i="1"/>
  <c r="CN14" i="1"/>
  <c r="DF14" i="1"/>
  <c r="CN16" i="1"/>
  <c r="DF16" i="1"/>
  <c r="CN18" i="1"/>
  <c r="DF18" i="1"/>
  <c r="CN20" i="1"/>
  <c r="DF20" i="1"/>
  <c r="AY9" i="1"/>
  <c r="AY11" i="1"/>
  <c r="AY13" i="1"/>
  <c r="AY15" i="1"/>
  <c r="AY17" i="1"/>
  <c r="AY19" i="1"/>
  <c r="AY10" i="1"/>
  <c r="AY12" i="1"/>
  <c r="AY14" i="1"/>
  <c r="AY16" i="1"/>
  <c r="AY18" i="1"/>
  <c r="AY20" i="1"/>
  <c r="AL9" i="1"/>
  <c r="AL11" i="1"/>
  <c r="AL13" i="1"/>
  <c r="AL15" i="1"/>
  <c r="AL17" i="1"/>
  <c r="AL19" i="1"/>
  <c r="AL10" i="1"/>
  <c r="AL12" i="1"/>
  <c r="AL14" i="1"/>
  <c r="AL16" i="1"/>
  <c r="AL18" i="1"/>
  <c r="AL20" i="1"/>
  <c r="AI23" i="1"/>
  <c r="AR37" i="1"/>
  <c r="AS37" i="1" s="1"/>
  <c r="AR38" i="1"/>
  <c r="AS38" i="1"/>
  <c r="AR39" i="1"/>
  <c r="AS39" i="1" s="1"/>
  <c r="AR40" i="1"/>
  <c r="AS40" i="1" s="1"/>
  <c r="BB37" i="1"/>
  <c r="BC37" i="1" s="1"/>
  <c r="BB38" i="1"/>
  <c r="BC38" i="1" s="1"/>
  <c r="BB39" i="1"/>
  <c r="BC39" i="1" s="1"/>
  <c r="BB40" i="1"/>
  <c r="BC40" i="1" s="1"/>
  <c r="AY543" i="1"/>
  <c r="AY544" i="1"/>
  <c r="AY545" i="1"/>
  <c r="AY542" i="1"/>
  <c r="AY531" i="1"/>
  <c r="AY532" i="1"/>
  <c r="AY533" i="1"/>
  <c r="AY530" i="1"/>
  <c r="AL545" i="1"/>
  <c r="AL543" i="1"/>
  <c r="AL544" i="1"/>
  <c r="AL542" i="1"/>
  <c r="AL533" i="1"/>
  <c r="AL532" i="1"/>
  <c r="AL531" i="1"/>
  <c r="AL530" i="1"/>
  <c r="AL444" i="1"/>
  <c r="AL452" i="1"/>
  <c r="AY86" i="1"/>
  <c r="AL87" i="1"/>
  <c r="AL88" i="1"/>
  <c r="AL86" i="1"/>
  <c r="AZ514" i="1"/>
  <c r="AZ515" i="1"/>
  <c r="AZ516" i="1"/>
  <c r="AZ517" i="1"/>
  <c r="AZ518" i="1"/>
  <c r="AZ519" i="1"/>
  <c r="AZ520" i="1"/>
  <c r="AZ513" i="1"/>
  <c r="AZ496" i="1"/>
  <c r="AZ490" i="1"/>
  <c r="AZ491" i="1"/>
  <c r="AZ492" i="1"/>
  <c r="AZ493" i="1"/>
  <c r="AZ494" i="1"/>
  <c r="AZ495" i="1"/>
  <c r="AZ489" i="1"/>
  <c r="AL381" i="1"/>
  <c r="AL380" i="1"/>
  <c r="BU166" i="1"/>
  <c r="BX166" i="1"/>
  <c r="CI166" i="1"/>
  <c r="CK166" i="1"/>
  <c r="CR166" i="1"/>
  <c r="AL166" i="1" s="1"/>
  <c r="CT166" i="1"/>
  <c r="DA166" i="1"/>
  <c r="AY166" i="1" s="1"/>
  <c r="DC166" i="1"/>
  <c r="AR523" i="1"/>
  <c r="AS523" i="1" s="1"/>
  <c r="AR524" i="1"/>
  <c r="AS524" i="1" s="1"/>
  <c r="AR525" i="1"/>
  <c r="AS525" i="1"/>
  <c r="AR526" i="1"/>
  <c r="AS526" i="1" s="1"/>
  <c r="AR527" i="1"/>
  <c r="AS527" i="1" s="1"/>
  <c r="AR528" i="1"/>
  <c r="AS528" i="1" s="1"/>
  <c r="AR529" i="1"/>
  <c r="AS529" i="1" s="1"/>
  <c r="AR534" i="1"/>
  <c r="AS534" i="1" s="1"/>
  <c r="AR535" i="1"/>
  <c r="AS535" i="1" s="1"/>
  <c r="AR536" i="1"/>
  <c r="AS536" i="1" s="1"/>
  <c r="AR537" i="1"/>
  <c r="AS537" i="1" s="1"/>
  <c r="AR538" i="1"/>
  <c r="AS538" i="1" s="1"/>
  <c r="AR539" i="1"/>
  <c r="AS539" i="1" s="1"/>
  <c r="AR540" i="1"/>
  <c r="AS540" i="1" s="1"/>
  <c r="AS541" i="1"/>
  <c r="AR522" i="1"/>
  <c r="AS522" i="1" s="1"/>
  <c r="BB522" i="1"/>
  <c r="BC522" i="1" s="1"/>
  <c r="BB541" i="1"/>
  <c r="BC541" i="1" s="1"/>
  <c r="BB540" i="1"/>
  <c r="BC540" i="1" s="1"/>
  <c r="BB539" i="1"/>
  <c r="BC539" i="1" s="1"/>
  <c r="BB538" i="1"/>
  <c r="BC538" i="1" s="1"/>
  <c r="BB537" i="1"/>
  <c r="BC537" i="1" s="1"/>
  <c r="BB536" i="1"/>
  <c r="BC536" i="1" s="1"/>
  <c r="BC544" i="1" s="1"/>
  <c r="BB535" i="1"/>
  <c r="BC535" i="1"/>
  <c r="BC543" i="1" s="1"/>
  <c r="BB534" i="1"/>
  <c r="BC534" i="1" s="1"/>
  <c r="BB529" i="1"/>
  <c r="BC529" i="1" s="1"/>
  <c r="BB528" i="1"/>
  <c r="BC528" i="1" s="1"/>
  <c r="BB527" i="1"/>
  <c r="BC527" i="1" s="1"/>
  <c r="BB526" i="1"/>
  <c r="BC526" i="1" s="1"/>
  <c r="BB525" i="1"/>
  <c r="BC525" i="1" s="1"/>
  <c r="BC533" i="1" s="1"/>
  <c r="BB524" i="1"/>
  <c r="BC524" i="1" s="1"/>
  <c r="BB523" i="1"/>
  <c r="BC523" i="1" s="1"/>
  <c r="BB407" i="1"/>
  <c r="BC407" i="1" s="1"/>
  <c r="BB387" i="1"/>
  <c r="BC387" i="1" s="1"/>
  <c r="BB388" i="1"/>
  <c r="BC388" i="1" s="1"/>
  <c r="BB389" i="1"/>
  <c r="BC389" i="1" s="1"/>
  <c r="BB390" i="1"/>
  <c r="BC390" i="1" s="1"/>
  <c r="BB391" i="1"/>
  <c r="BC391" i="1" s="1"/>
  <c r="BB392" i="1"/>
  <c r="BC392" i="1" s="1"/>
  <c r="BB393" i="1"/>
  <c r="BC393" i="1" s="1"/>
  <c r="BB394" i="1"/>
  <c r="BC394" i="1" s="1"/>
  <c r="BB395" i="1"/>
  <c r="BC395" i="1" s="1"/>
  <c r="BB396" i="1"/>
  <c r="BC396" i="1" s="1"/>
  <c r="BB397" i="1"/>
  <c r="BC397" i="1" s="1"/>
  <c r="BB398" i="1"/>
  <c r="BC398" i="1" s="1"/>
  <c r="BB399" i="1"/>
  <c r="BC399" i="1" s="1"/>
  <c r="BB400" i="1"/>
  <c r="BC400" i="1" s="1"/>
  <c r="BB401" i="1"/>
  <c r="BC401" i="1" s="1"/>
  <c r="BB386" i="1"/>
  <c r="BC386" i="1" s="1"/>
  <c r="AR407" i="1"/>
  <c r="AS407" i="1" s="1"/>
  <c r="AR408" i="1"/>
  <c r="AS408" i="1" s="1"/>
  <c r="AR409" i="1"/>
  <c r="AS409" i="1" s="1"/>
  <c r="AR410" i="1"/>
  <c r="AS410" i="1" s="1"/>
  <c r="AR411" i="1"/>
  <c r="AS411" i="1" s="1"/>
  <c r="AR412" i="1"/>
  <c r="AS412" i="1" s="1"/>
  <c r="AR413" i="1"/>
  <c r="AS413" i="1" s="1"/>
  <c r="AR414" i="1"/>
  <c r="AS414" i="1" s="1"/>
  <c r="AR415" i="1"/>
  <c r="AS415" i="1" s="1"/>
  <c r="AR416" i="1"/>
  <c r="AS416" i="1" s="1"/>
  <c r="BB416" i="1"/>
  <c r="BC416" i="1" s="1"/>
  <c r="BB415" i="1"/>
  <c r="BC415" i="1" s="1"/>
  <c r="BB414" i="1"/>
  <c r="BC414" i="1" s="1"/>
  <c r="BB413" i="1"/>
  <c r="BC413" i="1" s="1"/>
  <c r="BB410" i="1"/>
  <c r="BC410" i="1" s="1"/>
  <c r="BB409" i="1"/>
  <c r="BC409" i="1" s="1"/>
  <c r="BB408" i="1"/>
  <c r="BC408" i="1" s="1"/>
  <c r="BB412" i="1"/>
  <c r="BC412" i="1" s="1"/>
  <c r="BB411" i="1"/>
  <c r="BC411" i="1" s="1"/>
  <c r="AR192" i="1"/>
  <c r="AS192" i="1" s="1"/>
  <c r="AR193" i="1"/>
  <c r="AS193" i="1" s="1"/>
  <c r="AR194" i="1"/>
  <c r="AS194" i="1" s="1"/>
  <c r="AR195" i="1"/>
  <c r="AS195" i="1" s="1"/>
  <c r="AR384" i="1"/>
  <c r="AS384" i="1" s="1"/>
  <c r="AR383" i="1"/>
  <c r="AS383" i="1" s="1"/>
  <c r="AS198" i="1"/>
  <c r="AS197" i="1"/>
  <c r="BC198" i="1"/>
  <c r="BC197" i="1"/>
  <c r="AY87" i="1"/>
  <c r="AY88" i="1"/>
  <c r="AY381" i="1"/>
  <c r="AY380" i="1"/>
  <c r="AR376" i="1"/>
  <c r="AS376" i="1" s="1"/>
  <c r="AR377" i="1"/>
  <c r="AS377" i="1" s="1"/>
  <c r="AR378" i="1"/>
  <c r="AS378" i="1" s="1"/>
  <c r="AR379" i="1"/>
  <c r="AS379" i="1" s="1"/>
  <c r="BB379" i="1"/>
  <c r="BC379" i="1" s="1"/>
  <c r="BB378" i="1"/>
  <c r="BC378" i="1" s="1"/>
  <c r="BB377" i="1"/>
  <c r="BC377" i="1" s="1"/>
  <c r="BB376" i="1"/>
  <c r="BC376" i="1" s="1"/>
  <c r="BC327" i="1"/>
  <c r="BC328" i="1"/>
  <c r="BC329" i="1"/>
  <c r="BC330" i="1"/>
  <c r="BC331" i="1"/>
  <c r="BC332" i="1"/>
  <c r="BC333" i="1"/>
  <c r="AY327" i="1"/>
  <c r="AY328" i="1"/>
  <c r="AY329" i="1"/>
  <c r="AY330" i="1"/>
  <c r="AY331" i="1"/>
  <c r="AY332" i="1"/>
  <c r="AY333" i="1"/>
  <c r="AY326" i="1"/>
  <c r="AS327" i="1"/>
  <c r="AS328" i="1"/>
  <c r="AS329" i="1"/>
  <c r="AS330" i="1"/>
  <c r="AS331" i="1"/>
  <c r="AS332" i="1"/>
  <c r="AS333" i="1"/>
  <c r="AS326" i="1"/>
  <c r="AL327" i="1"/>
  <c r="AL328" i="1"/>
  <c r="AL329" i="1"/>
  <c r="AL330" i="1"/>
  <c r="AL331" i="1"/>
  <c r="AL332" i="1"/>
  <c r="AL333" i="1"/>
  <c r="AL326" i="1"/>
  <c r="BB361" i="1"/>
  <c r="BC361" i="1" s="1"/>
  <c r="AL335" i="1"/>
  <c r="AY364" i="1"/>
  <c r="AY365" i="1"/>
  <c r="AY366" i="1"/>
  <c r="AY367" i="1"/>
  <c r="AL364" i="1"/>
  <c r="AL365" i="1"/>
  <c r="AL366" i="1"/>
  <c r="AL367" i="1"/>
  <c r="AL369" i="1"/>
  <c r="AY370" i="1"/>
  <c r="AY369" i="1"/>
  <c r="AL370" i="1"/>
  <c r="DE365" i="1"/>
  <c r="DF365" i="1" s="1"/>
  <c r="DE366" i="1"/>
  <c r="DF366" i="1" s="1"/>
  <c r="DE367" i="1"/>
  <c r="DF367" i="1" s="1"/>
  <c r="DE369" i="1"/>
  <c r="DF369" i="1" s="1"/>
  <c r="DE370" i="1"/>
  <c r="DF370" i="1" s="1"/>
  <c r="DE364" i="1"/>
  <c r="DF364" i="1" s="1"/>
  <c r="CV365" i="1"/>
  <c r="CW365" i="1" s="1"/>
  <c r="CV366" i="1"/>
  <c r="CW366" i="1" s="1"/>
  <c r="CV367" i="1"/>
  <c r="CW367" i="1" s="1"/>
  <c r="CV369" i="1"/>
  <c r="CW369" i="1" s="1"/>
  <c r="CV370" i="1"/>
  <c r="CW370" i="1" s="1"/>
  <c r="CV364" i="1"/>
  <c r="CW364" i="1" s="1"/>
  <c r="CM365" i="1"/>
  <c r="CN365" i="1" s="1"/>
  <c r="BC365" i="1" s="1"/>
  <c r="CM366" i="1"/>
  <c r="CN366" i="1" s="1"/>
  <c r="BC366" i="1" s="1"/>
  <c r="CM367" i="1"/>
  <c r="CN367" i="1" s="1"/>
  <c r="BC367" i="1" s="1"/>
  <c r="CM369" i="1"/>
  <c r="CN369" i="1" s="1"/>
  <c r="BC369" i="1" s="1"/>
  <c r="CM370" i="1"/>
  <c r="CN370" i="1" s="1"/>
  <c r="BC370" i="1" s="1"/>
  <c r="CM364" i="1"/>
  <c r="CN364" i="1" s="1"/>
  <c r="BC364" i="1" s="1"/>
  <c r="CB365" i="1"/>
  <c r="CC365" i="1" s="1"/>
  <c r="AS365" i="1" s="1"/>
  <c r="CB366" i="1"/>
  <c r="CC366" i="1" s="1"/>
  <c r="AS366" i="1" s="1"/>
  <c r="CB367" i="1"/>
  <c r="CC367" i="1" s="1"/>
  <c r="AS367" i="1" s="1"/>
  <c r="CB369" i="1"/>
  <c r="CC369" i="1" s="1"/>
  <c r="AS369" i="1" s="1"/>
  <c r="CB370" i="1"/>
  <c r="CC370" i="1" s="1"/>
  <c r="AS370" i="1" s="1"/>
  <c r="CB364" i="1"/>
  <c r="CC364" i="1" s="1"/>
  <c r="AS364" i="1" s="1"/>
  <c r="AR361" i="1"/>
  <c r="AS361" i="1" s="1"/>
  <c r="AR362" i="1"/>
  <c r="AS362" i="1" s="1"/>
  <c r="CW10" i="1"/>
  <c r="CW11" i="1"/>
  <c r="CW12" i="1"/>
  <c r="CW13" i="1"/>
  <c r="CW14" i="1"/>
  <c r="CW15" i="1"/>
  <c r="CW16" i="1"/>
  <c r="CW17" i="1"/>
  <c r="CW18" i="1"/>
  <c r="CW19" i="1"/>
  <c r="CW20" i="1"/>
  <c r="CW9" i="1"/>
  <c r="CB10" i="1"/>
  <c r="CB11" i="1"/>
  <c r="CB12" i="1"/>
  <c r="AN12" i="1" s="1"/>
  <c r="CB13" i="1"/>
  <c r="AN13" i="1" s="1"/>
  <c r="CB14" i="1"/>
  <c r="AN14" i="1" s="1"/>
  <c r="CB15" i="1"/>
  <c r="AN15" i="1" s="1"/>
  <c r="CB16" i="1"/>
  <c r="AN16" i="1" s="1"/>
  <c r="CB17" i="1"/>
  <c r="AN17" i="1" s="1"/>
  <c r="CB18" i="1"/>
  <c r="AN18" i="1" s="1"/>
  <c r="CB19" i="1"/>
  <c r="AN19" i="1" s="1"/>
  <c r="CB20" i="1"/>
  <c r="AN20" i="1" s="1"/>
  <c r="CB9" i="1"/>
  <c r="AN9" i="1" s="1"/>
  <c r="AY138" i="1"/>
  <c r="AY98" i="1"/>
  <c r="AY106" i="1"/>
  <c r="AY114" i="1"/>
  <c r="AY122" i="1"/>
  <c r="AY130" i="1"/>
  <c r="CT186" i="1"/>
  <c r="CR186" i="1"/>
  <c r="CT182" i="1"/>
  <c r="CR182" i="1"/>
  <c r="DC186" i="1"/>
  <c r="BU186" i="1"/>
  <c r="BU182" i="1"/>
  <c r="CK186" i="1"/>
  <c r="CI186" i="1"/>
  <c r="AY186" i="1" s="1"/>
  <c r="CI182" i="1"/>
  <c r="AY182" i="1" s="1"/>
  <c r="CR178" i="1"/>
  <c r="CT174" i="1"/>
  <c r="CR174" i="1"/>
  <c r="DC178" i="1"/>
  <c r="DA178" i="1"/>
  <c r="DA174" i="1"/>
  <c r="BX178" i="1"/>
  <c r="BU178" i="1"/>
  <c r="BX174" i="1"/>
  <c r="BU174" i="1"/>
  <c r="CK178" i="1"/>
  <c r="CI178" i="1"/>
  <c r="CK174" i="1"/>
  <c r="CI174" i="1"/>
  <c r="CR170" i="1"/>
  <c r="DC170" i="1"/>
  <c r="DA170" i="1"/>
  <c r="BU170" i="1"/>
  <c r="CK170" i="1"/>
  <c r="CI170" i="1"/>
  <c r="CK162" i="1"/>
  <c r="CI162" i="1"/>
  <c r="AY162" i="1" s="1"/>
  <c r="DC162" i="1"/>
  <c r="CT162" i="1"/>
  <c r="CR162" i="1"/>
  <c r="CT158" i="1"/>
  <c r="CR158" i="1"/>
  <c r="BX158" i="1"/>
  <c r="BX162" i="1"/>
  <c r="BU162" i="1"/>
  <c r="BU158" i="1"/>
  <c r="CK158" i="1"/>
  <c r="CI158" i="1"/>
  <c r="AY158" i="1" s="1"/>
  <c r="CT154" i="1"/>
  <c r="CR154" i="1"/>
  <c r="CT150" i="1"/>
  <c r="CR150" i="1"/>
  <c r="DC154" i="1"/>
  <c r="BC154" i="1" s="1"/>
  <c r="DA154" i="1"/>
  <c r="AY154" i="1" s="1"/>
  <c r="DC150" i="1"/>
  <c r="DA150" i="1"/>
  <c r="CK150" i="1"/>
  <c r="CI150" i="1"/>
  <c r="BX154" i="1"/>
  <c r="BX150" i="1"/>
  <c r="BU154" i="1"/>
  <c r="BU150" i="1"/>
  <c r="CR146" i="1"/>
  <c r="CT142" i="1"/>
  <c r="CR142" i="1"/>
  <c r="DC146" i="1"/>
  <c r="BC146" i="1" s="1"/>
  <c r="DA146" i="1"/>
  <c r="AY146" i="1" s="1"/>
  <c r="DA142" i="1"/>
  <c r="BU146" i="1"/>
  <c r="BX142" i="1"/>
  <c r="BU142" i="1"/>
  <c r="CK142" i="1"/>
  <c r="CI142" i="1"/>
  <c r="BU98" i="1"/>
  <c r="BU94" i="1"/>
  <c r="BX186" i="1"/>
  <c r="DC182" i="1"/>
  <c r="CK182" i="1"/>
  <c r="BX182" i="1"/>
  <c r="CT178" i="1"/>
  <c r="DC174" i="1"/>
  <c r="CT170" i="1"/>
  <c r="BX170" i="1"/>
  <c r="DC158" i="1"/>
  <c r="CT146" i="1"/>
  <c r="BX146" i="1"/>
  <c r="DC142" i="1"/>
  <c r="AY336" i="1"/>
  <c r="AY337" i="1"/>
  <c r="AY338" i="1"/>
  <c r="AY339" i="1"/>
  <c r="AY340" i="1"/>
  <c r="AY335" i="1"/>
  <c r="DE336" i="1"/>
  <c r="DF336" i="1" s="1"/>
  <c r="DE337" i="1"/>
  <c r="DF337" i="1" s="1"/>
  <c r="DE338" i="1"/>
  <c r="DF338" i="1" s="1"/>
  <c r="DE339" i="1"/>
  <c r="DF339" i="1" s="1"/>
  <c r="DE340" i="1"/>
  <c r="DF340" i="1" s="1"/>
  <c r="DE342" i="1"/>
  <c r="DF342" i="1" s="1"/>
  <c r="DE343" i="1"/>
  <c r="DF343" i="1" s="1"/>
  <c r="DE345" i="1"/>
  <c r="DF345" i="1" s="1"/>
  <c r="DE346" i="1"/>
  <c r="DF346" i="1" s="1"/>
  <c r="DE348" i="1"/>
  <c r="DF348" i="1" s="1"/>
  <c r="DE349" i="1"/>
  <c r="DF349" i="1" s="1"/>
  <c r="DE351" i="1"/>
  <c r="DF351" i="1" s="1"/>
  <c r="DE352" i="1"/>
  <c r="DF352" i="1" s="1"/>
  <c r="DE354" i="1"/>
  <c r="DF354" i="1" s="1"/>
  <c r="DE355" i="1"/>
  <c r="DF355" i="1" s="1"/>
  <c r="DE357" i="1"/>
  <c r="DF357" i="1" s="1"/>
  <c r="DE358" i="1"/>
  <c r="DF358" i="1" s="1"/>
  <c r="DE335" i="1"/>
  <c r="DF335" i="1" s="1"/>
  <c r="CV339" i="1"/>
  <c r="CW339" i="1" s="1"/>
  <c r="CV336" i="1"/>
  <c r="CW336" i="1" s="1"/>
  <c r="CV337" i="1"/>
  <c r="CW337" i="1" s="1"/>
  <c r="CV338" i="1"/>
  <c r="CW338" i="1" s="1"/>
  <c r="CV340" i="1"/>
  <c r="CW340" i="1" s="1"/>
  <c r="CV342" i="1"/>
  <c r="CW342" i="1" s="1"/>
  <c r="CV343" i="1"/>
  <c r="CW343" i="1" s="1"/>
  <c r="CV345" i="1"/>
  <c r="CW345" i="1" s="1"/>
  <c r="CV346" i="1"/>
  <c r="CW346" i="1" s="1"/>
  <c r="CV348" i="1"/>
  <c r="CW348" i="1" s="1"/>
  <c r="CV349" i="1"/>
  <c r="CW349" i="1" s="1"/>
  <c r="CV351" i="1"/>
  <c r="CW351" i="1" s="1"/>
  <c r="CV352" i="1"/>
  <c r="CW352" i="1" s="1"/>
  <c r="CV354" i="1"/>
  <c r="CW354" i="1" s="1"/>
  <c r="CV355" i="1"/>
  <c r="CW355" i="1" s="1"/>
  <c r="CV357" i="1"/>
  <c r="CW357" i="1" s="1"/>
  <c r="CV358" i="1"/>
  <c r="CW358" i="1" s="1"/>
  <c r="CV335" i="1"/>
  <c r="CW335" i="1" s="1"/>
  <c r="CM336" i="1"/>
  <c r="CN336" i="1" s="1"/>
  <c r="CM337" i="1"/>
  <c r="CN337" i="1" s="1"/>
  <c r="CM338" i="1"/>
  <c r="CN338" i="1" s="1"/>
  <c r="CM339" i="1"/>
  <c r="CN339" i="1" s="1"/>
  <c r="CM340" i="1"/>
  <c r="CN340" i="1" s="1"/>
  <c r="CM342" i="1"/>
  <c r="CN342" i="1" s="1"/>
  <c r="CM343" i="1"/>
  <c r="CN343" i="1" s="1"/>
  <c r="CM345" i="1"/>
  <c r="CN345" i="1" s="1"/>
  <c r="CM346" i="1"/>
  <c r="CN346" i="1" s="1"/>
  <c r="CM348" i="1"/>
  <c r="CN348" i="1" s="1"/>
  <c r="CM349" i="1"/>
  <c r="CN349" i="1" s="1"/>
  <c r="CM351" i="1"/>
  <c r="CN351" i="1" s="1"/>
  <c r="CM352" i="1"/>
  <c r="CN352" i="1" s="1"/>
  <c r="CM354" i="1"/>
  <c r="CN354" i="1"/>
  <c r="CM355" i="1"/>
  <c r="CN355" i="1" s="1"/>
  <c r="CM357" i="1"/>
  <c r="CN357" i="1" s="1"/>
  <c r="CM358" i="1"/>
  <c r="CN358" i="1" s="1"/>
  <c r="CM335" i="1"/>
  <c r="CN335" i="1" s="1"/>
  <c r="CB336" i="1"/>
  <c r="CC336" i="1" s="1"/>
  <c r="CB337" i="1"/>
  <c r="CC337" i="1" s="1"/>
  <c r="AS337" i="1" s="1"/>
  <c r="CB338" i="1"/>
  <c r="CC338" i="1" s="1"/>
  <c r="CB339" i="1"/>
  <c r="CC339" i="1" s="1"/>
  <c r="CB340" i="1"/>
  <c r="CC340" i="1" s="1"/>
  <c r="CB342" i="1"/>
  <c r="CC342" i="1" s="1"/>
  <c r="CB343" i="1"/>
  <c r="CC343" i="1" s="1"/>
  <c r="CB345" i="1"/>
  <c r="CC345" i="1" s="1"/>
  <c r="CB346" i="1"/>
  <c r="CC346" i="1" s="1"/>
  <c r="CB348" i="1"/>
  <c r="CC348" i="1" s="1"/>
  <c r="CB349" i="1"/>
  <c r="CC349" i="1" s="1"/>
  <c r="CB351" i="1"/>
  <c r="CC351" i="1" s="1"/>
  <c r="CB352" i="1"/>
  <c r="CC352" i="1" s="1"/>
  <c r="CB354" i="1"/>
  <c r="CC354" i="1" s="1"/>
  <c r="CB355" i="1"/>
  <c r="CC355" i="1" s="1"/>
  <c r="AS355" i="1" s="1"/>
  <c r="CB357" i="1"/>
  <c r="CC357" i="1" s="1"/>
  <c r="CB358" i="1"/>
  <c r="CC358" i="1" s="1"/>
  <c r="CB335" i="1"/>
  <c r="CC335" i="1" s="1"/>
  <c r="AL336" i="1"/>
  <c r="AL337" i="1"/>
  <c r="AL338" i="1"/>
  <c r="AL339" i="1"/>
  <c r="AL340" i="1"/>
  <c r="AY5" i="1"/>
  <c r="AY6" i="1"/>
  <c r="AY7" i="1"/>
  <c r="AY4" i="1"/>
  <c r="AL6" i="1"/>
  <c r="AL7" i="1"/>
  <c r="AL5" i="1"/>
  <c r="AL4" i="1"/>
  <c r="CV6" i="1"/>
  <c r="DE6" i="1"/>
  <c r="DE4" i="1"/>
  <c r="DE5" i="1"/>
  <c r="CV4" i="1"/>
  <c r="CM6" i="1"/>
  <c r="CM4" i="1"/>
  <c r="CB6" i="1"/>
  <c r="CB4" i="1"/>
  <c r="DE7" i="1"/>
  <c r="CV7" i="1"/>
  <c r="CV5" i="1"/>
  <c r="CM7" i="1"/>
  <c r="CM5" i="1"/>
  <c r="CB7" i="1"/>
  <c r="CB5" i="1"/>
  <c r="AN452" i="1"/>
  <c r="BC452" i="1"/>
  <c r="AY452" i="1"/>
  <c r="BC448" i="1"/>
  <c r="BC444" i="1"/>
  <c r="AY444" i="1"/>
  <c r="AN448" i="1"/>
  <c r="AN444" i="1"/>
  <c r="AL204" i="1"/>
  <c r="BC204" i="1"/>
  <c r="AY204" i="1"/>
  <c r="BB26" i="1"/>
  <c r="BC26" i="1" s="1"/>
  <c r="BB27" i="1"/>
  <c r="BC27" i="1" s="1"/>
  <c r="BB28" i="1"/>
  <c r="BC28" i="1" s="1"/>
  <c r="BB29" i="1"/>
  <c r="BC29" i="1" s="1"/>
  <c r="BB30" i="1"/>
  <c r="BC30" i="1" s="1"/>
  <c r="BB31" i="1"/>
  <c r="BC31" i="1" s="1"/>
  <c r="BB32" i="1"/>
  <c r="BC32" i="1" s="1"/>
  <c r="BB33" i="1"/>
  <c r="BC33" i="1" s="1"/>
  <c r="BB34" i="1"/>
  <c r="BC34" i="1" s="1"/>
  <c r="BB35" i="1"/>
  <c r="BC35" i="1" s="1"/>
  <c r="BB36" i="1"/>
  <c r="BC36" i="1" s="1"/>
  <c r="BB42" i="1"/>
  <c r="BB43" i="1"/>
  <c r="BB44" i="1"/>
  <c r="BB45" i="1"/>
  <c r="BB362" i="1"/>
  <c r="BC362" i="1" s="1"/>
  <c r="BB372" i="1"/>
  <c r="BC372" i="1" s="1"/>
  <c r="BB373" i="1"/>
  <c r="BC373" i="1" s="1"/>
  <c r="BB374" i="1"/>
  <c r="BC374" i="1" s="1"/>
  <c r="BB375" i="1"/>
  <c r="BC375" i="1" s="1"/>
  <c r="BB383" i="1"/>
  <c r="BC383" i="1" s="1"/>
  <c r="BB384" i="1"/>
  <c r="BC384" i="1" s="1"/>
  <c r="BB454" i="1"/>
  <c r="BC454" i="1" s="1"/>
  <c r="BB455" i="1"/>
  <c r="BC455" i="1" s="1"/>
  <c r="BB456" i="1"/>
  <c r="BC456" i="1" s="1"/>
  <c r="BB457" i="1"/>
  <c r="BC457" i="1" s="1"/>
  <c r="BB458" i="1"/>
  <c r="BC458" i="1" s="1"/>
  <c r="BB459" i="1"/>
  <c r="BC459" i="1" s="1"/>
  <c r="BB460" i="1"/>
  <c r="BC460" i="1" s="1"/>
  <c r="BB461" i="1"/>
  <c r="BC461" i="1" s="1"/>
  <c r="BB473" i="1"/>
  <c r="BC473" i="1" s="1"/>
  <c r="BB474" i="1"/>
  <c r="BC474" i="1" s="1"/>
  <c r="BB475" i="1"/>
  <c r="BC475" i="1" s="1"/>
  <c r="BB476" i="1"/>
  <c r="BC476" i="1" s="1"/>
  <c r="BB477" i="1"/>
  <c r="BC477" i="1" s="1"/>
  <c r="BB478" i="1"/>
  <c r="BC478" i="1" s="1"/>
  <c r="BB479" i="1"/>
  <c r="BC479" i="1" s="1"/>
  <c r="BB480" i="1"/>
  <c r="BC480" i="1" s="1"/>
  <c r="BB481" i="1"/>
  <c r="BC481" i="1" s="1"/>
  <c r="BB482" i="1"/>
  <c r="BC482" i="1" s="1"/>
  <c r="BB483" i="1"/>
  <c r="BC483" i="1" s="1"/>
  <c r="BB484" i="1"/>
  <c r="BC484" i="1" s="1"/>
  <c r="BB485" i="1"/>
  <c r="BC485" i="1" s="1"/>
  <c r="BB486" i="1"/>
  <c r="BC486" i="1" s="1"/>
  <c r="BB487" i="1"/>
  <c r="BC487" i="1" s="1"/>
  <c r="BB488" i="1"/>
  <c r="BC488" i="1" s="1"/>
  <c r="BB497" i="1"/>
  <c r="BC497" i="1" s="1"/>
  <c r="BB498" i="1"/>
  <c r="BC498" i="1" s="1"/>
  <c r="BB499" i="1"/>
  <c r="BC499" i="1" s="1"/>
  <c r="BB500" i="1"/>
  <c r="BC500" i="1" s="1"/>
  <c r="BB501" i="1"/>
  <c r="BC501" i="1" s="1"/>
  <c r="BB502" i="1"/>
  <c r="BC502" i="1" s="1"/>
  <c r="BB503" i="1"/>
  <c r="BC503" i="1" s="1"/>
  <c r="BB504" i="1"/>
  <c r="BC504" i="1" s="1"/>
  <c r="BB505" i="1"/>
  <c r="BC505" i="1" s="1"/>
  <c r="BB506" i="1"/>
  <c r="BC506" i="1" s="1"/>
  <c r="BB507" i="1"/>
  <c r="BC507" i="1" s="1"/>
  <c r="BB508" i="1"/>
  <c r="BC508" i="1" s="1"/>
  <c r="BB509" i="1"/>
  <c r="BC509" i="1" s="1"/>
  <c r="BC517" i="1" s="1"/>
  <c r="BB510" i="1"/>
  <c r="BC510" i="1" s="1"/>
  <c r="BB511" i="1"/>
  <c r="BC511" i="1" s="1"/>
  <c r="BB512" i="1"/>
  <c r="BC512" i="1" s="1"/>
  <c r="BB25" i="1"/>
  <c r="BC25" i="1" s="1"/>
  <c r="DC75" i="1"/>
  <c r="DA75" i="1"/>
  <c r="CT75" i="1"/>
  <c r="CR75" i="1"/>
  <c r="DC81" i="1"/>
  <c r="DA81" i="1"/>
  <c r="CT81" i="1"/>
  <c r="CR81" i="1"/>
  <c r="CK75" i="1"/>
  <c r="BC75" i="1" s="1"/>
  <c r="CI75" i="1"/>
  <c r="CK81" i="1"/>
  <c r="CI81" i="1"/>
  <c r="BX85" i="1"/>
  <c r="BX81" i="1"/>
  <c r="BX75" i="1"/>
  <c r="AS75" i="1" s="1"/>
  <c r="BU75" i="1"/>
  <c r="BU81" i="1"/>
  <c r="BU85" i="1"/>
  <c r="DC85" i="1"/>
  <c r="DA85" i="1"/>
  <c r="CR85" i="1"/>
  <c r="CK85" i="1"/>
  <c r="CI85" i="1"/>
  <c r="AN324" i="1"/>
  <c r="AL324" i="1"/>
  <c r="AN312" i="1"/>
  <c r="AL312" i="1"/>
  <c r="AN300" i="1"/>
  <c r="AL300" i="1"/>
  <c r="AN288" i="1"/>
  <c r="AL288" i="1"/>
  <c r="AN276" i="1"/>
  <c r="AL276" i="1"/>
  <c r="AN264" i="1"/>
  <c r="AL264" i="1"/>
  <c r="BA324" i="1"/>
  <c r="BA312" i="1"/>
  <c r="BA300" i="1"/>
  <c r="BA288" i="1"/>
  <c r="BA276" i="1"/>
  <c r="AY324" i="1"/>
  <c r="AY312" i="1"/>
  <c r="AY300" i="1"/>
  <c r="AY288" i="1"/>
  <c r="AY276" i="1"/>
  <c r="BA264" i="1"/>
  <c r="AY264" i="1"/>
  <c r="AN321" i="1"/>
  <c r="AL321" i="1"/>
  <c r="AN309" i="1"/>
  <c r="AL309" i="1"/>
  <c r="AN297" i="1"/>
  <c r="AL297" i="1"/>
  <c r="AN285" i="1"/>
  <c r="AL285" i="1"/>
  <c r="AN273" i="1"/>
  <c r="AL273" i="1"/>
  <c r="AN261" i="1"/>
  <c r="AL261" i="1"/>
  <c r="BA321" i="1"/>
  <c r="AY321" i="1"/>
  <c r="BA309" i="1"/>
  <c r="AY309" i="1"/>
  <c r="BA297" i="1"/>
  <c r="AY297" i="1"/>
  <c r="BA285" i="1"/>
  <c r="AY285" i="1"/>
  <c r="BA273" i="1"/>
  <c r="AY273" i="1"/>
  <c r="BA261" i="1"/>
  <c r="AY261" i="1"/>
  <c r="AN318" i="1"/>
  <c r="AL318" i="1"/>
  <c r="AN306" i="1"/>
  <c r="AL306" i="1"/>
  <c r="AN294" i="1"/>
  <c r="AL294" i="1"/>
  <c r="AL282" i="1"/>
  <c r="AN270" i="1"/>
  <c r="AL270" i="1"/>
  <c r="AN258" i="1"/>
  <c r="AL258" i="1"/>
  <c r="BA318" i="1"/>
  <c r="AY318" i="1"/>
  <c r="BA306" i="1"/>
  <c r="AY306" i="1"/>
  <c r="BA294" i="1"/>
  <c r="AY294" i="1"/>
  <c r="BA282" i="1"/>
  <c r="AY282" i="1"/>
  <c r="BA270" i="1"/>
  <c r="AY270" i="1"/>
  <c r="BA258" i="1"/>
  <c r="AY258" i="1"/>
  <c r="AN315" i="1"/>
  <c r="AL315" i="1"/>
  <c r="AN303" i="1"/>
  <c r="AL303" i="1"/>
  <c r="AN291" i="1"/>
  <c r="AL291" i="1"/>
  <c r="AN279" i="1"/>
  <c r="AL279" i="1"/>
  <c r="AI324" i="1"/>
  <c r="AI321" i="1"/>
  <c r="AI312" i="1"/>
  <c r="AI309" i="1"/>
  <c r="BA315" i="1"/>
  <c r="AY315" i="1"/>
  <c r="BA303" i="1"/>
  <c r="AY303" i="1"/>
  <c r="BA291" i="1"/>
  <c r="AY291" i="1"/>
  <c r="BA279" i="1"/>
  <c r="AY279" i="1"/>
  <c r="BA267" i="1"/>
  <c r="AY267" i="1"/>
  <c r="AN267" i="1"/>
  <c r="AL267" i="1"/>
  <c r="AN255" i="1"/>
  <c r="AL255" i="1"/>
  <c r="BA255" i="1"/>
  <c r="AY255" i="1"/>
  <c r="AI306" i="1"/>
  <c r="AI303" i="1"/>
  <c r="AI318" i="1"/>
  <c r="AI315" i="1"/>
  <c r="AR372" i="1"/>
  <c r="AS372" i="1" s="1"/>
  <c r="AR373" i="1"/>
  <c r="AS373" i="1" s="1"/>
  <c r="AR374" i="1"/>
  <c r="AS374" i="1" s="1"/>
  <c r="AR375" i="1"/>
  <c r="AS375" i="1" s="1"/>
  <c r="AR189" i="1"/>
  <c r="AS189" i="1" s="1"/>
  <c r="AR190" i="1"/>
  <c r="AS190" i="1" s="1"/>
  <c r="AR191" i="1"/>
  <c r="AS191" i="1" s="1"/>
  <c r="AR51" i="1"/>
  <c r="AS51" i="1" s="1"/>
  <c r="AR26" i="1"/>
  <c r="AS26" i="1" s="1"/>
  <c r="AR27" i="1"/>
  <c r="AS27" i="1" s="1"/>
  <c r="AR28" i="1"/>
  <c r="AS28" i="1" s="1"/>
  <c r="AR30" i="1"/>
  <c r="AS30" i="1" s="1"/>
  <c r="AR31" i="1"/>
  <c r="AS31" i="1" s="1"/>
  <c r="AR32" i="1"/>
  <c r="AS32" i="1" s="1"/>
  <c r="AR33" i="1"/>
  <c r="AS33" i="1" s="1"/>
  <c r="AR34" i="1"/>
  <c r="AS34" i="1" s="1"/>
  <c r="AR35" i="1"/>
  <c r="AS35" i="1" s="1"/>
  <c r="AR36" i="1"/>
  <c r="AS36" i="1" s="1"/>
  <c r="AR25" i="1"/>
  <c r="AS25" i="1" s="1"/>
  <c r="AR455" i="1"/>
  <c r="AS455" i="1" s="1"/>
  <c r="AR456" i="1"/>
  <c r="AS456" i="1" s="1"/>
  <c r="AR457" i="1"/>
  <c r="AS457" i="1" s="1"/>
  <c r="AR458" i="1"/>
  <c r="AS458" i="1" s="1"/>
  <c r="AR459" i="1"/>
  <c r="AS459" i="1" s="1"/>
  <c r="AR460" i="1"/>
  <c r="AS460" i="1" s="1"/>
  <c r="AR461" i="1"/>
  <c r="AS461" i="1" s="1"/>
  <c r="AR454" i="1"/>
  <c r="AS454" i="1" s="1"/>
  <c r="AS462" i="1" s="1"/>
  <c r="AR386" i="1"/>
  <c r="AS386" i="1" s="1"/>
  <c r="AR387" i="1"/>
  <c r="AS387" i="1" s="1"/>
  <c r="AR388" i="1"/>
  <c r="AS388" i="1" s="1"/>
  <c r="AR389" i="1"/>
  <c r="AS389" i="1" s="1"/>
  <c r="AR390" i="1"/>
  <c r="AS390" i="1" s="1"/>
  <c r="AR391" i="1"/>
  <c r="AS391" i="1" s="1"/>
  <c r="AR392" i="1"/>
  <c r="AS392" i="1" s="1"/>
  <c r="AR393" i="1"/>
  <c r="AS393" i="1" s="1"/>
  <c r="AR394" i="1"/>
  <c r="AS394" i="1" s="1"/>
  <c r="AR395" i="1"/>
  <c r="AS395" i="1" s="1"/>
  <c r="AR396" i="1"/>
  <c r="AS396" i="1" s="1"/>
  <c r="AR397" i="1"/>
  <c r="AS397" i="1" s="1"/>
  <c r="AR398" i="1"/>
  <c r="AS398" i="1" s="1"/>
  <c r="AR399" i="1"/>
  <c r="AS399" i="1" s="1"/>
  <c r="AR400" i="1"/>
  <c r="AS400" i="1" s="1"/>
  <c r="AR401" i="1"/>
  <c r="AS401" i="1" s="1"/>
  <c r="AR474" i="1"/>
  <c r="AS474" i="1" s="1"/>
  <c r="AR473" i="1"/>
  <c r="AS473" i="1" s="1"/>
  <c r="AR475" i="1"/>
  <c r="AS475" i="1" s="1"/>
  <c r="AR476" i="1"/>
  <c r="AS476" i="1" s="1"/>
  <c r="AR477" i="1"/>
  <c r="AS477" i="1" s="1"/>
  <c r="AR478" i="1"/>
  <c r="AS478" i="1" s="1"/>
  <c r="AR479" i="1"/>
  <c r="AS479" i="1" s="1"/>
  <c r="AR480" i="1"/>
  <c r="AS480" i="1" s="1"/>
  <c r="AR481" i="1"/>
  <c r="AS481" i="1" s="1"/>
  <c r="AR482" i="1"/>
  <c r="AS482" i="1" s="1"/>
  <c r="AR483" i="1"/>
  <c r="AS483" i="1" s="1"/>
  <c r="AR484" i="1"/>
  <c r="AS484" i="1" s="1"/>
  <c r="AR485" i="1"/>
  <c r="AS485" i="1" s="1"/>
  <c r="AR486" i="1"/>
  <c r="AS486" i="1" s="1"/>
  <c r="AR487" i="1"/>
  <c r="AS487" i="1" s="1"/>
  <c r="AR488" i="1"/>
  <c r="AS488" i="1" s="1"/>
  <c r="AR497" i="1"/>
  <c r="AS497" i="1" s="1"/>
  <c r="AR498" i="1"/>
  <c r="AS498" i="1" s="1"/>
  <c r="AR499" i="1"/>
  <c r="AS499" i="1" s="1"/>
  <c r="AR500" i="1"/>
  <c r="AS500" i="1" s="1"/>
  <c r="AR501" i="1"/>
  <c r="AS501" i="1" s="1"/>
  <c r="AR502" i="1"/>
  <c r="AS502" i="1" s="1"/>
  <c r="AR503" i="1"/>
  <c r="AS503" i="1" s="1"/>
  <c r="AR504" i="1"/>
  <c r="AS504" i="1" s="1"/>
  <c r="AR505" i="1"/>
  <c r="AS505" i="1" s="1"/>
  <c r="AR506" i="1"/>
  <c r="AS506" i="1" s="1"/>
  <c r="AR507" i="1"/>
  <c r="AS507" i="1" s="1"/>
  <c r="AR508" i="1"/>
  <c r="AS508" i="1" s="1"/>
  <c r="AR509" i="1"/>
  <c r="AS509" i="1" s="1"/>
  <c r="AR510" i="1"/>
  <c r="AS510" i="1" s="1"/>
  <c r="AR511" i="1"/>
  <c r="AS511" i="1" s="1"/>
  <c r="AR512" i="1"/>
  <c r="AS512" i="1" s="1"/>
  <c r="AN52" i="1"/>
  <c r="CT138" i="1"/>
  <c r="CR138" i="1"/>
  <c r="BX138" i="1"/>
  <c r="BU138" i="1"/>
  <c r="DC134" i="1"/>
  <c r="DA134" i="1"/>
  <c r="CT134" i="1"/>
  <c r="CR134" i="1"/>
  <c r="CK134" i="1"/>
  <c r="BC134" i="1" s="1"/>
  <c r="CI134" i="1"/>
  <c r="BX134" i="1"/>
  <c r="AS134" i="1" s="1"/>
  <c r="BU134" i="1"/>
  <c r="CT130" i="1"/>
  <c r="AS130" i="1" s="1"/>
  <c r="CR130" i="1"/>
  <c r="AL130" i="1" s="1"/>
  <c r="DC126" i="1"/>
  <c r="BC126" i="1" s="1"/>
  <c r="DA126" i="1"/>
  <c r="AY126" i="1" s="1"/>
  <c r="CT126" i="1"/>
  <c r="AS126" i="1" s="1"/>
  <c r="CR126" i="1"/>
  <c r="AL126" i="1" s="1"/>
  <c r="CT122" i="1"/>
  <c r="CR122" i="1"/>
  <c r="BX122" i="1"/>
  <c r="BU122" i="1"/>
  <c r="DC118" i="1"/>
  <c r="DA118" i="1"/>
  <c r="CT118" i="1"/>
  <c r="CR118" i="1"/>
  <c r="BX118" i="1"/>
  <c r="BU118" i="1"/>
  <c r="CK118" i="1"/>
  <c r="CI118" i="1"/>
  <c r="CT114" i="1"/>
  <c r="CR114" i="1"/>
  <c r="BX114" i="1"/>
  <c r="BU114" i="1"/>
  <c r="DC110" i="1"/>
  <c r="DA110" i="1"/>
  <c r="CT110" i="1"/>
  <c r="CR110" i="1"/>
  <c r="CK110" i="1"/>
  <c r="BC110" i="1" s="1"/>
  <c r="CI110" i="1"/>
  <c r="BX110" i="1"/>
  <c r="AS110" i="1" s="1"/>
  <c r="BU110" i="1"/>
  <c r="CT106" i="1"/>
  <c r="AS106" i="1" s="1"/>
  <c r="CR106" i="1"/>
  <c r="AL106" i="1" s="1"/>
  <c r="DC102" i="1"/>
  <c r="BC102" i="1" s="1"/>
  <c r="DA102" i="1"/>
  <c r="AY102" i="1" s="1"/>
  <c r="CT102" i="1"/>
  <c r="AS102" i="1" s="1"/>
  <c r="CR102" i="1"/>
  <c r="AL102" i="1" s="1"/>
  <c r="CT98" i="1"/>
  <c r="CR98" i="1"/>
  <c r="BX98" i="1"/>
  <c r="DC94" i="1"/>
  <c r="DA94" i="1"/>
  <c r="CT94" i="1"/>
  <c r="CR94" i="1"/>
  <c r="CK94" i="1"/>
  <c r="BC94" i="1" s="1"/>
  <c r="CI94" i="1"/>
  <c r="BX94" i="1"/>
  <c r="DJ3" i="1"/>
  <c r="AS340" i="1" l="1"/>
  <c r="AL110" i="1"/>
  <c r="AS532" i="1"/>
  <c r="AY350" i="1"/>
  <c r="AS431" i="1"/>
  <c r="BC435" i="1"/>
  <c r="BC431" i="1"/>
  <c r="AL94" i="1"/>
  <c r="BC470" i="1"/>
  <c r="AY75" i="1"/>
  <c r="BC493" i="1"/>
  <c r="AS85" i="1"/>
  <c r="AS354" i="1"/>
  <c r="AY94" i="1"/>
  <c r="AY118" i="1"/>
  <c r="AL118" i="1"/>
  <c r="AL122" i="1"/>
  <c r="AY134" i="1"/>
  <c r="AY174" i="1"/>
  <c r="AN11" i="1"/>
  <c r="BC381" i="1"/>
  <c r="AS346" i="1"/>
  <c r="BC357" i="1"/>
  <c r="BC346" i="1"/>
  <c r="AY178" i="1"/>
  <c r="BC49" i="1"/>
  <c r="AY59" i="1"/>
  <c r="AL350" i="1"/>
  <c r="AL85" i="1"/>
  <c r="BC519" i="1"/>
  <c r="AS186" i="1"/>
  <c r="AY110" i="1"/>
  <c r="AY81" i="1"/>
  <c r="AS343" i="1"/>
  <c r="AN10" i="1"/>
  <c r="AS358" i="1"/>
  <c r="AS359" i="1" s="1"/>
  <c r="AS342" i="1"/>
  <c r="AS344" i="1" s="1"/>
  <c r="AY21" i="1"/>
  <c r="BC492" i="1"/>
  <c r="BC518" i="1"/>
  <c r="BC514" i="1"/>
  <c r="BC495" i="1"/>
  <c r="AY142" i="1"/>
  <c r="BC18" i="1"/>
  <c r="BC17" i="1"/>
  <c r="BC13" i="1"/>
  <c r="BC9" i="1"/>
  <c r="AS69" i="1"/>
  <c r="AL98" i="1"/>
  <c r="BC81" i="1"/>
  <c r="BC490" i="1"/>
  <c r="BC464" i="1"/>
  <c r="AS356" i="1"/>
  <c r="BC349" i="1"/>
  <c r="AS142" i="1"/>
  <c r="AL150" i="1"/>
  <c r="AY150" i="1"/>
  <c r="BC434" i="1"/>
  <c r="AL114" i="1"/>
  <c r="BC516" i="1"/>
  <c r="BC338" i="1"/>
  <c r="AL142" i="1"/>
  <c r="AL162" i="1"/>
  <c r="AL170" i="1"/>
  <c r="AL174" i="1"/>
  <c r="BC16" i="1"/>
  <c r="BC11" i="1"/>
  <c r="AS221" i="1"/>
  <c r="AL347" i="1"/>
  <c r="BC118" i="1"/>
  <c r="AS122" i="1"/>
  <c r="AS98" i="1"/>
  <c r="AY85" i="1"/>
  <c r="AL158" i="1"/>
  <c r="BC12" i="1"/>
  <c r="AY359" i="1"/>
  <c r="AS434" i="1"/>
  <c r="BC513" i="1"/>
  <c r="BC462" i="1"/>
  <c r="BC358" i="1"/>
  <c r="AS150" i="1"/>
  <c r="AS174" i="1"/>
  <c r="BC14" i="1"/>
  <c r="BC10" i="1"/>
  <c r="AL344" i="1"/>
  <c r="AY356" i="1"/>
  <c r="AL359" i="1"/>
  <c r="AL437" i="1"/>
  <c r="AS114" i="1"/>
  <c r="AS158" i="1"/>
  <c r="AL186" i="1"/>
  <c r="AS544" i="1"/>
  <c r="AS542" i="1"/>
  <c r="AS470" i="1"/>
  <c r="BC496" i="1"/>
  <c r="AS338" i="1"/>
  <c r="BC345" i="1"/>
  <c r="BC494" i="1"/>
  <c r="BC531" i="1"/>
  <c r="AL138" i="1"/>
  <c r="AL154" i="1"/>
  <c r="BC158" i="1"/>
  <c r="BC162" i="1"/>
  <c r="AY170" i="1"/>
  <c r="BC174" i="1"/>
  <c r="AL178" i="1"/>
  <c r="AL182" i="1"/>
  <c r="AS166" i="1"/>
  <c r="BC20" i="1"/>
  <c r="BC221" i="1"/>
  <c r="AY347" i="1"/>
  <c r="AY353" i="1"/>
  <c r="AL353" i="1"/>
  <c r="AY436" i="1"/>
  <c r="AS430" i="1"/>
  <c r="BC489" i="1"/>
  <c r="AS351" i="1"/>
  <c r="AL134" i="1"/>
  <c r="AS490" i="1"/>
  <c r="AS381" i="1"/>
  <c r="BC515" i="1"/>
  <c r="BC491" i="1"/>
  <c r="BC380" i="1"/>
  <c r="AS336" i="1"/>
  <c r="BC170" i="1"/>
  <c r="BC178" i="1"/>
  <c r="BC545" i="1"/>
  <c r="BC166" i="1"/>
  <c r="BC19" i="1"/>
  <c r="BC15" i="1"/>
  <c r="BC52" i="1"/>
  <c r="AY69" i="1"/>
  <c r="AY344" i="1"/>
  <c r="AL356" i="1"/>
  <c r="AL436" i="1"/>
  <c r="AS435" i="1"/>
  <c r="BC430" i="1"/>
  <c r="BC354" i="1"/>
  <c r="AS357" i="1"/>
  <c r="AS349" i="1"/>
  <c r="AS345" i="1"/>
  <c r="BC335" i="1"/>
  <c r="BC352" i="1"/>
  <c r="BC348" i="1"/>
  <c r="BC340" i="1"/>
  <c r="BC337" i="1"/>
  <c r="AS154" i="1"/>
  <c r="BC532" i="1"/>
  <c r="AS530" i="1"/>
  <c r="AS545" i="1"/>
  <c r="AY437" i="1"/>
  <c r="AS513" i="1"/>
  <c r="AS520" i="1"/>
  <c r="AS516" i="1"/>
  <c r="AS496" i="1"/>
  <c r="AS492" i="1"/>
  <c r="AS519" i="1"/>
  <c r="AS515" i="1"/>
  <c r="AS495" i="1"/>
  <c r="AS491" i="1"/>
  <c r="AS465" i="1"/>
  <c r="AS518" i="1"/>
  <c r="AS514" i="1"/>
  <c r="AS494" i="1"/>
  <c r="AS489" i="1"/>
  <c r="AS464" i="1"/>
  <c r="AS380" i="1"/>
  <c r="AS517" i="1"/>
  <c r="AS493" i="1"/>
  <c r="AS463" i="1"/>
  <c r="AS138" i="1"/>
  <c r="BC85" i="1"/>
  <c r="AS81" i="1"/>
  <c r="BC463" i="1"/>
  <c r="BC542" i="1"/>
  <c r="AS94" i="1"/>
  <c r="AS118" i="1"/>
  <c r="BC465" i="1"/>
  <c r="AS335" i="1"/>
  <c r="AS352" i="1"/>
  <c r="AS353" i="1" s="1"/>
  <c r="AS348" i="1"/>
  <c r="BC355" i="1"/>
  <c r="BC351" i="1"/>
  <c r="BC343" i="1"/>
  <c r="BC339" i="1"/>
  <c r="AS543" i="1"/>
  <c r="AS533" i="1"/>
  <c r="AS531" i="1"/>
  <c r="BC520" i="1"/>
  <c r="AS339" i="1"/>
  <c r="BC342" i="1"/>
  <c r="BC336" i="1"/>
  <c r="AL146" i="1"/>
  <c r="BC150" i="1"/>
  <c r="AL22" i="1"/>
  <c r="AS432" i="1"/>
  <c r="AS433" i="1"/>
  <c r="BC432" i="1"/>
  <c r="BC433" i="1"/>
  <c r="AL81" i="1"/>
  <c r="AL75" i="1"/>
  <c r="AS170" i="1"/>
  <c r="AS182" i="1"/>
  <c r="BC142" i="1"/>
  <c r="AS178" i="1"/>
  <c r="BC530" i="1"/>
  <c r="AY22" i="1"/>
  <c r="AY65" i="1"/>
  <c r="BC471" i="1"/>
  <c r="AS146" i="1"/>
  <c r="BC182" i="1"/>
  <c r="AL21" i="1"/>
  <c r="BC186" i="1"/>
  <c r="AS52" i="1"/>
  <c r="AS49" i="1"/>
  <c r="BC69" i="1"/>
  <c r="AL65" i="1"/>
  <c r="AL69" i="1"/>
  <c r="AS471" i="1"/>
  <c r="AS162" i="1"/>
  <c r="BC344" i="1" l="1"/>
  <c r="BC347" i="1"/>
  <c r="AY23" i="1"/>
  <c r="BC437" i="1"/>
  <c r="AS347" i="1"/>
  <c r="AS437" i="1"/>
  <c r="BC436" i="1"/>
  <c r="BC359" i="1"/>
  <c r="BC21" i="1"/>
  <c r="BC23" i="1" s="1"/>
  <c r="AS436" i="1"/>
  <c r="BC22" i="1"/>
  <c r="BC350" i="1"/>
  <c r="BC353" i="1"/>
  <c r="AS350" i="1"/>
  <c r="BC356" i="1"/>
  <c r="AL23" i="1"/>
</calcChain>
</file>

<file path=xl/comments1.xml><?xml version="1.0" encoding="utf-8"?>
<comments xmlns="http://schemas.openxmlformats.org/spreadsheetml/2006/main">
  <authors>
    <author>Claes</author>
    <author>James Speed</author>
    <author>Jon Moen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Jon:</t>
        </r>
        <r>
          <rPr>
            <sz val="9"/>
            <color indexed="81"/>
            <rFont val="Tahoma"/>
            <family val="2"/>
          </rPr>
          <t xml:space="preserve">
These represent variation on any larger scale than blocks, for instance mosaics of vegetation types or entire regions.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Jon:</t>
        </r>
        <r>
          <rPr>
            <sz val="9"/>
            <color indexed="81"/>
            <rFont val="Tahoma"/>
            <family val="2"/>
          </rPr>
          <t xml:space="preserve">
These represent variation on a larger scale, for instance replicates of vegetation types.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Jon:</t>
        </r>
        <r>
          <rPr>
            <sz val="9"/>
            <color indexed="81"/>
            <rFont val="Tahoma"/>
            <family val="2"/>
          </rPr>
          <t xml:space="preserve">
These are usually the sampling units of interest, for instance plots within one vegetation type or treatment.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Jon:</t>
        </r>
        <r>
          <rPr>
            <sz val="9"/>
            <color indexed="81"/>
            <rFont val="Tahoma"/>
            <family val="2"/>
          </rPr>
          <t xml:space="preserve">
These are sampling units that are usually pooled. Their function is to sample the vegetation within a larger plot.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 xml:space="preserve">Jon:
</t>
        </r>
        <r>
          <rPr>
            <sz val="9"/>
            <color indexed="81"/>
            <rFont val="Tahoma"/>
            <family val="2"/>
          </rPr>
          <t>Usually the subplot, but could also be the plot if no subplots are used.</t>
        </r>
      </text>
    </comment>
    <comment ref="AD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E.g. abundance/cover, biomass, species richness etc.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either the symmetric error magnitude (deviance both above and below the central tendency), or the upper error magnitude (deviance above the central tendency) , or the upper value of the error (central tendency + deviance). </t>
        </r>
      </text>
    </comment>
    <comment ref="AO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the lower error magnitude (deviance below the central tendency) , or the lower value of the error (central tendency - deviance). </t>
        </r>
      </text>
    </comment>
    <comment ref="AP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Symmetric magnitude
Asymmetric magnitude (upper and lower should be reported)
Y values of deviance estimates</t>
        </r>
      </text>
    </comment>
    <comment ref="AQ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SE, 95% CI etc</t>
        </r>
      </text>
    </comment>
    <comment ref="AT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Type of unit (block, plot or subplot) that the central tendency and deviance data represent.</t>
        </r>
      </text>
    </comment>
    <comment ref="AU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Area of the unit referred to in the previous column.</t>
        </r>
      </text>
    </comment>
    <comment ref="AV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No. of replicates of the unit referred to in the two previous columns. </t>
        </r>
      </text>
    </comment>
    <comment ref="BA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either the symmetric error magnitude (deviance both above and below the central tendency), or the upper error magnitude (deviance above the central tendency) , or the upper value of the error (central tendency + deviance). </t>
        </r>
      </text>
    </comment>
    <comment ref="BD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the lower error magnitude (deviance below the central tendency) , or the lower value of the error (central tendency - deviance). </t>
        </r>
      </text>
    </comment>
    <comment ref="BG3" authorId="2" shapeId="0">
      <text>
        <r>
          <rPr>
            <b/>
            <sz val="9"/>
            <color indexed="81"/>
            <rFont val="Calibri"/>
            <family val="2"/>
          </rPr>
          <t>Jon Moen:</t>
        </r>
        <r>
          <rPr>
            <sz val="9"/>
            <color indexed="81"/>
            <rFont val="Calibri"/>
            <family val="2"/>
          </rPr>
          <t xml:space="preserve">
These columns are used if effect sizes are given rather than different means.</t>
        </r>
      </text>
    </comment>
    <comment ref="BJ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either the symmetric error magnitude (deviance both above and below the central tendency), or the upper error magnitude (deviance above the central tendency) , or the upper value of the error (central tendency + deviance). </t>
        </r>
      </text>
    </comment>
    <comment ref="BK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the lower error magnitude (deviance below the central tendency) , or the lower value of the error (central tendency - deviance). </t>
        </r>
      </text>
    </comment>
    <comment ref="BL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Symmetric magnitude
Asymmetric magnitude (upper and lower should be reported)
Y values of deviance estimates</t>
        </r>
      </text>
    </comment>
    <comment ref="BM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SE, 95% CI etc</t>
        </r>
      </text>
    </comment>
    <comment ref="BV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E.g. mean, median etc.</t>
        </r>
      </text>
    </comment>
    <comment ref="BX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either the symmetric error magnitude (deviance both above and below the central tendency), or the upper error magnitude (deviance above the central tendency) , or the upper value of the error (central tendency + deviance). </t>
        </r>
      </text>
    </comment>
    <comment ref="BY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the lower error magnitude (deviance below the central tendency) , or the lower value of the error (central tendency - deviance). </t>
        </r>
      </text>
    </comment>
    <comment ref="BZ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Symmetric magnitude
Asymmetric magnitude (upper and lower should be reported)
Y values of deviance estimates</t>
        </r>
      </text>
    </comment>
    <comment ref="CA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SE, 95% CI etc</t>
        </r>
      </text>
    </comment>
    <comment ref="CD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Type of unit (block, plot or subplot) that the central tendency and deviance data represent.</t>
        </r>
      </text>
    </comment>
    <comment ref="CE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Area of the unit referred to in the previous column.</t>
        </r>
      </text>
    </comment>
    <comment ref="CF3" authorId="0" shapeId="0">
      <text>
        <r>
          <rPr>
            <b/>
            <sz val="9"/>
            <color indexed="81"/>
            <rFont val="Tahoma"/>
            <family val="2"/>
          </rPr>
          <t>Claes:</t>
        </r>
        <r>
          <rPr>
            <sz val="9"/>
            <color indexed="81"/>
            <rFont val="Tahoma"/>
            <family val="2"/>
          </rPr>
          <t xml:space="preserve">
No. of replicates of the unit referred to in the two previous columns. </t>
        </r>
      </text>
    </comment>
    <comment ref="CK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either the symmetric error magnitude (deviance both above and below the central tendency), or the upper error magnitude (deviance above the central tendency) , or the upper value of the error (central tendency + deviance). </t>
        </r>
      </text>
    </comment>
    <comment ref="CL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the lower error magnitude (deviance below the central tendency) , or the lower value of the error (central tendency - deviance). </t>
        </r>
      </text>
    </comment>
    <comment ref="CT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either the symmetric error magnitude (deviance both above and below the central tendency), or the upper error magnitude (deviance above the central tendency) , or the upper value of the error (central tendency + deviance). </t>
        </r>
      </text>
    </comment>
    <comment ref="CU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the lower error magnitude (deviance below the central tendency) , or the lower value of the error (central tendency - deviance). </t>
        </r>
      </text>
    </comment>
    <comment ref="DC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either the symmetric error magnitude (deviance both above and below the central tendency), or the upper error magnitude (deviance above the central tendency) , or the upper value of the error (central tendency + deviance). </t>
        </r>
      </text>
    </comment>
    <comment ref="DD3" authorId="1" shapeId="0">
      <text>
        <r>
          <rPr>
            <b/>
            <sz val="8"/>
            <color indexed="81"/>
            <rFont val="Tahoma"/>
            <family val="2"/>
          </rPr>
          <t>James Speed:</t>
        </r>
        <r>
          <rPr>
            <sz val="8"/>
            <color indexed="81"/>
            <rFont val="Tahoma"/>
            <family val="2"/>
          </rPr>
          <t xml:space="preserve">
Here enter the lower error magnitude (deviance below the central tendency) , or the lower value of the error (central tendency - deviance). </t>
        </r>
      </text>
    </comment>
  </commentList>
</comments>
</file>

<file path=xl/sharedStrings.xml><?xml version="1.0" encoding="utf-8"?>
<sst xmlns="http://schemas.openxmlformats.org/spreadsheetml/2006/main" count="18842" uniqueCount="1048">
  <si>
    <t>Authors</t>
  </si>
  <si>
    <t>Title</t>
  </si>
  <si>
    <t>Year</t>
  </si>
  <si>
    <t>Publication</t>
  </si>
  <si>
    <t>Study design</t>
  </si>
  <si>
    <t>Location</t>
  </si>
  <si>
    <t>Coordinates</t>
  </si>
  <si>
    <t>Unit</t>
  </si>
  <si>
    <t>Effect size</t>
  </si>
  <si>
    <t>CI</t>
  </si>
  <si>
    <t>Data on sampling site</t>
  </si>
  <si>
    <t>Subgroup characteristics</t>
  </si>
  <si>
    <t>Study</t>
  </si>
  <si>
    <t>Comment</t>
  </si>
  <si>
    <t>No. of replicates</t>
  </si>
  <si>
    <t>No. of landscapes</t>
  </si>
  <si>
    <t>Area of unit at which data was recorded</t>
  </si>
  <si>
    <t>No. of blocks per landscape</t>
  </si>
  <si>
    <t>No. of plots per block</t>
  </si>
  <si>
    <t>No. of subplots per plot</t>
  </si>
  <si>
    <t>Sampling years</t>
  </si>
  <si>
    <t>Mean</t>
  </si>
  <si>
    <t>Basic methodology</t>
  </si>
  <si>
    <t>Spatial scale and setup</t>
  </si>
  <si>
    <t>Duration of exposure diff. (yr)</t>
  </si>
  <si>
    <t>Timescale</t>
  </si>
  <si>
    <t>Scale of data</t>
  </si>
  <si>
    <t>Area of scale unit</t>
  </si>
  <si>
    <t>Data available</t>
  </si>
  <si>
    <t>No</t>
  </si>
  <si>
    <t>Deviance (lower)</t>
  </si>
  <si>
    <t>Deviance (upper, or magnitude of symmetric)</t>
  </si>
  <si>
    <t>Deviance reported</t>
  </si>
  <si>
    <t>Type of deviance</t>
  </si>
  <si>
    <t>SE</t>
  </si>
  <si>
    <t>Central tendency (veg. data)</t>
  </si>
  <si>
    <t>Type of central tendency</t>
  </si>
  <si>
    <t>BACI outcome, Before-Intervention</t>
  </si>
  <si>
    <t>BACI outcome, Before-Comparator</t>
  </si>
  <si>
    <t>BACI outcome, After-Intervention</t>
  </si>
  <si>
    <t>BACI outcome, After-Comparator</t>
  </si>
  <si>
    <t>Type of effect size</t>
  </si>
  <si>
    <t>Character of effect modifier</t>
  </si>
  <si>
    <t>Effect modifier used for stratification</t>
  </si>
  <si>
    <t>Elevation (m)</t>
  </si>
  <si>
    <t>Reviewer</t>
  </si>
  <si>
    <t>Row</t>
  </si>
  <si>
    <t>Biological Conservation</t>
  </si>
  <si>
    <t>Data on intervention</t>
  </si>
  <si>
    <t>Abundance</t>
  </si>
  <si>
    <t>Aspect of diversity</t>
  </si>
  <si>
    <t>Group of species</t>
  </si>
  <si>
    <t>Forest type</t>
  </si>
  <si>
    <t>Saproxylic beetles (all)</t>
  </si>
  <si>
    <t>Source of species data</t>
  </si>
  <si>
    <t>no.</t>
  </si>
  <si>
    <t>Y values of deviance</t>
  </si>
  <si>
    <t>Main intervention category</t>
  </si>
  <si>
    <t>BURN</t>
  </si>
  <si>
    <t>Intervention strength</t>
  </si>
  <si>
    <t>Source of data on intervention strength</t>
  </si>
  <si>
    <t>Measure of intervention strength</t>
  </si>
  <si>
    <t>Central tendency (species data)</t>
  </si>
  <si>
    <t>Intermediate intervention</t>
  </si>
  <si>
    <t>Forest Ecology and Management</t>
  </si>
  <si>
    <t>BA</t>
  </si>
  <si>
    <t>Species richness</t>
  </si>
  <si>
    <t>Source of effect size data</t>
  </si>
  <si>
    <t>Fors and Sörhammar (2013)</t>
  </si>
  <si>
    <t>Vitryggig hackspett (Dendrocopos leucotos) som paraplyart vid restaurering av skogar med stora lövinslag</t>
  </si>
  <si>
    <t>SLU, Fakulteten för skogsvetenskap, Kandidatarbeten i skogsvetenskap</t>
  </si>
  <si>
    <t>BACI</t>
  </si>
  <si>
    <t>CREA</t>
  </si>
  <si>
    <t>CREA (+PART)</t>
  </si>
  <si>
    <t>Saproxylic insects (all)</t>
  </si>
  <si>
    <t>Species richness = Number of species</t>
  </si>
  <si>
    <t>Fig. 3</t>
  </si>
  <si>
    <t>SD</t>
  </si>
  <si>
    <t>Abundance = number of individuals</t>
  </si>
  <si>
    <t>Thinning and prescribed fire effects on snag abundance and spatial pattern in an eastern cascade range dry forest, Washington, USA</t>
  </si>
  <si>
    <t>Forest Science</t>
  </si>
  <si>
    <t>Fig. 5</t>
  </si>
  <si>
    <t>Total</t>
  </si>
  <si>
    <t>Joensuu et al. (2008)</t>
  </si>
  <si>
    <t>Risk of bark beetle (Coleoptera, Scolytidae) damage in a spruce forest restoration area in central Finland</t>
  </si>
  <si>
    <t>Silva Fennica</t>
  </si>
  <si>
    <t>Fast but ephemeral effects of ecological restoration on forest beetle community</t>
  </si>
  <si>
    <t>Biodiversity and Conservation</t>
  </si>
  <si>
    <t>Table 5</t>
  </si>
  <si>
    <t>Komonen and Kouki (2008)</t>
  </si>
  <si>
    <t>Do restoration fellings in protected forests increase the risk of bark beetle damages in adjacent forests? A case study from Fennoscandian boreal forest</t>
  </si>
  <si>
    <t>Fig. 2</t>
  </si>
  <si>
    <t>Initial effects of restoring natural forest structures in Estonia</t>
  </si>
  <si>
    <t>Fig. 1</t>
  </si>
  <si>
    <t>Beetles (all)</t>
  </si>
  <si>
    <t>Gap cutting</t>
  </si>
  <si>
    <t>Median</t>
  </si>
  <si>
    <t>25th and 75th percentile</t>
  </si>
  <si>
    <t>A BACI study but no control for beetles</t>
  </si>
  <si>
    <t>PART; ADD; BURN</t>
  </si>
  <si>
    <t>Gap cutting, Dead wood input, Gap cutting + Dead wood input, Gap cutting + Burning</t>
  </si>
  <si>
    <t>Intervention type</t>
  </si>
  <si>
    <t>No control for beetles, BA for beetles, before as control, intervention outcome 3 years after</t>
  </si>
  <si>
    <t>Deadwood input</t>
  </si>
  <si>
    <t>Gap cutting+Deadwood input</t>
  </si>
  <si>
    <t>Gap cutting+Burn</t>
  </si>
  <si>
    <t>Birch</t>
  </si>
  <si>
    <t>Short-term response of coleopteran assemblages to thinning-induced differences in dead wood volumes</t>
  </si>
  <si>
    <t>CREA; THIN</t>
  </si>
  <si>
    <t>Saproxylic beetles (outer bark)</t>
  </si>
  <si>
    <t>Saproxylic beetles (inner bark)</t>
  </si>
  <si>
    <t>Journal of Insect Conservation</t>
  </si>
  <si>
    <t>Treatment</t>
  </si>
  <si>
    <t>Appelqvist and Lindholm (2012)</t>
  </si>
  <si>
    <t>Vedinsekter i vitryggsområden – före och efter skötselåtgärder </t>
  </si>
  <si>
    <t>Länsstyrelsen i Västra Götalands län</t>
  </si>
  <si>
    <t>Creation of high stumps; girdling of trees; removal of Norway spruce (Picea abies)</t>
  </si>
  <si>
    <t>Fig. 7</t>
  </si>
  <si>
    <t>No variation, calculate ourselves (5 sites)? Last year (2010) after intervention used (3 yr)</t>
  </si>
  <si>
    <t>Text page 8</t>
  </si>
  <si>
    <t>Richness</t>
  </si>
  <si>
    <t>Red Listed Saproxylic Beetles</t>
  </si>
  <si>
    <t>nr of species</t>
  </si>
  <si>
    <t>Symmetric magnitude</t>
  </si>
  <si>
    <t>SD values + and -</t>
  </si>
  <si>
    <t>Journal of Wildlife Management</t>
  </si>
  <si>
    <t>?</t>
  </si>
  <si>
    <t>Dead wood creation and restoration burning: Implications for bark beetles and beetle induced tree deaths</t>
  </si>
  <si>
    <t>number of spruce with typographus</t>
  </si>
  <si>
    <t>ADD</t>
  </si>
  <si>
    <t>Canadian Journal of Forest Research</t>
  </si>
  <si>
    <t>Table 2</t>
  </si>
  <si>
    <t>Hekkala et al. (2014a)</t>
  </si>
  <si>
    <t>Restoration of young forests in eastern Finland: Benefits for saproxylic beetles (Coleoptera)</t>
  </si>
  <si>
    <t>Restoration Ecology</t>
  </si>
  <si>
    <t>Partial cutting to create dead wood (2 levels), followed by prescribed burning</t>
  </si>
  <si>
    <t>Coniferous</t>
  </si>
  <si>
    <t>Subplot</t>
  </si>
  <si>
    <t>Single tree</t>
  </si>
  <si>
    <t>Subplots refers to traps on single tree, matching poor, different placement of traps, no information of randomization</t>
  </si>
  <si>
    <t>Dalsland, Värmland, Sweden</t>
  </si>
  <si>
    <t>Mixed, mostly Picea abies</t>
  </si>
  <si>
    <t>mean</t>
  </si>
  <si>
    <t>Sources of species data</t>
  </si>
  <si>
    <t>Plot</t>
  </si>
  <si>
    <t>2 (pre 2000, post 2004)</t>
  </si>
  <si>
    <t>10 ha</t>
  </si>
  <si>
    <t xml:space="preserve">Blocks randomized except for 2 burned blocks </t>
  </si>
  <si>
    <t>Washington, USA</t>
  </si>
  <si>
    <t>620-1228</t>
  </si>
  <si>
    <t>Unbalanced design</t>
  </si>
  <si>
    <t>THIN+BURN</t>
  </si>
  <si>
    <t>abundance (occurence per 10 ha, &lt; 3 m of the snag trunk) of individual species as outcome</t>
  </si>
  <si>
    <t>2004, 2005, 2007</t>
  </si>
  <si>
    <t>Estonia</t>
  </si>
  <si>
    <t>Coniferous (Picea abies, Pinus sylvestris)</t>
  </si>
  <si>
    <t>Block</t>
  </si>
  <si>
    <t>No info about how traps were set out (area)</t>
  </si>
  <si>
    <t>Blocks are stands within the same forest, 2 or 3 plots for interventions in few cases, plot can vary in size</t>
  </si>
  <si>
    <t xml:space="preserve"> 2-17 </t>
  </si>
  <si>
    <t>New Brunswick, Canada</t>
  </si>
  <si>
    <t>Coniferous (intervention+control Picea glauca, reserve Picea glauca and Abies balsamea)</t>
  </si>
  <si>
    <t>Individual insect trap</t>
  </si>
  <si>
    <t>Coniferous (Picea abies)</t>
  </si>
  <si>
    <t>Mixed (mostly Picea abies)</t>
  </si>
  <si>
    <t>0-2</t>
  </si>
  <si>
    <t>Plot (10 ha)</t>
  </si>
  <si>
    <t>Site</t>
  </si>
  <si>
    <t>subplot</t>
  </si>
  <si>
    <t>Baljåsen</t>
  </si>
  <si>
    <t>Kölviken</t>
  </si>
  <si>
    <t>Gillbergasjön</t>
  </si>
  <si>
    <t>Gårdsvik 1</t>
  </si>
  <si>
    <t>Gårdsvik 2</t>
  </si>
  <si>
    <t>Southern Finland</t>
  </si>
  <si>
    <t>Treatments randomized but site selection not done by randomization</t>
  </si>
  <si>
    <t>Species and sizes of DW</t>
  </si>
  <si>
    <t>Protection status</t>
  </si>
  <si>
    <t>Yes, 3 of 5 sites are nature reserves</t>
  </si>
  <si>
    <t>Additional effect modifiers  Species of dead wood</t>
  </si>
  <si>
    <t>Additional effect modifiers  Size of dead wood</t>
  </si>
  <si>
    <t>yes</t>
  </si>
  <si>
    <t>Yes</t>
  </si>
  <si>
    <t>Toivanen and Kotiaho (2010)</t>
  </si>
  <si>
    <t>The preferences of saproxylic beetle species for different dead wood types created in forest restoration treatments</t>
  </si>
  <si>
    <t>block</t>
  </si>
  <si>
    <t>Randomisation not stated</t>
  </si>
  <si>
    <t>Comparison made by BURN</t>
  </si>
  <si>
    <t>Finland</t>
  </si>
  <si>
    <t xml:space="preserve">Partial cutting and Amount of dead wood left </t>
  </si>
  <si>
    <t>Unharvested</t>
  </si>
  <si>
    <t>5 (m3)</t>
  </si>
  <si>
    <t>30 (m3)</t>
  </si>
  <si>
    <t>60 (m3)</t>
  </si>
  <si>
    <t>2 ha</t>
  </si>
  <si>
    <t xml:space="preserve">Fig. 2 </t>
  </si>
  <si>
    <t>No of species</t>
  </si>
  <si>
    <t>Toivanen and Kotiaho (2007)</t>
  </si>
  <si>
    <t>Mimicking natural disturbances of boreal forests: The effects of controlled burning and creating dead wood on beetle diversity</t>
  </si>
  <si>
    <t>Fig. 4</t>
  </si>
  <si>
    <t>Rare saproxylic beetles</t>
  </si>
  <si>
    <t>Pyrophilous species</t>
  </si>
  <si>
    <t>Toivanen et al. (2014)</t>
  </si>
  <si>
    <t>Emulating natural disturbances in boreal Norway spruce forests: Effects on ground beetles (Coleoptera, Carabidae)</t>
  </si>
  <si>
    <t>Moist</t>
  </si>
  <si>
    <t>Intermediate</t>
  </si>
  <si>
    <t>Dry</t>
  </si>
  <si>
    <t>Groundliving beetles, open habitat</t>
  </si>
  <si>
    <t>Groundliving beetles, closed canopy</t>
  </si>
  <si>
    <t>Seibold et al. (2014)</t>
  </si>
  <si>
    <t>Wood resource and not fungi attract early-successional saproxylic species of Heteroptera - an experimental approach</t>
  </si>
  <si>
    <t>Insect Conservation and Diversity</t>
  </si>
  <si>
    <t>Germany</t>
  </si>
  <si>
    <t>Mixed (Abies alba, Fagus sylvatica)</t>
  </si>
  <si>
    <t>saproxylic heteropterans</t>
  </si>
  <si>
    <t>0.1 ha</t>
  </si>
  <si>
    <t>Wood-decaying fungi</t>
  </si>
  <si>
    <t>Coniferous (Pinus sylvestris)</t>
  </si>
  <si>
    <t>Table 3</t>
  </si>
  <si>
    <t>plot</t>
  </si>
  <si>
    <t>Fig 1</t>
  </si>
  <si>
    <t>Pasanen et al. (2014)</t>
  </si>
  <si>
    <t>Restoring dead wood in forests diversifies wood-decaying fungal assemblages but does not quickly benefit red-listed species</t>
  </si>
  <si>
    <t>2008-2012</t>
  </si>
  <si>
    <t>Coniferous (Picea abies; Pinus sylvestris)</t>
  </si>
  <si>
    <t>Polypores (saproxylic fungi)</t>
  </si>
  <si>
    <t>0,03 ha</t>
  </si>
  <si>
    <t>Fig 2</t>
  </si>
  <si>
    <t>Saproxylic beetles</t>
  </si>
  <si>
    <t>Fig 4</t>
  </si>
  <si>
    <t>Berk (2007)</t>
  </si>
  <si>
    <t>The response of avian foraging guilds and plant communities to prescribed fire in the ponderosa pine forests of the United States Southwest</t>
  </si>
  <si>
    <t>University of North Carolina at Chapel Hill (thesis)</t>
  </si>
  <si>
    <t>USA (Arizona-New Mexico)</t>
  </si>
  <si>
    <t>Coniferous (Pinus ponderosa)</t>
  </si>
  <si>
    <t>Apache-Sitgreaves</t>
  </si>
  <si>
    <t>Coconino</t>
  </si>
  <si>
    <t>Gila</t>
  </si>
  <si>
    <t>Kaibab</t>
  </si>
  <si>
    <t>Bateman and O'Connell (2006)</t>
  </si>
  <si>
    <t>Effects of prescribed burns on wintering cavity-nesting birds</t>
  </si>
  <si>
    <t>Northwest Science</t>
  </si>
  <si>
    <t>Burning at different years at each site</t>
  </si>
  <si>
    <t>USA (Washington)</t>
  </si>
  <si>
    <t>Cavity-nesting birds</t>
  </si>
  <si>
    <t>119-266 ha</t>
  </si>
  <si>
    <t>Barton et al. (2011)</t>
  </si>
  <si>
    <t>Experimental reduction of native vertebrate grazing and addition of logs benefit beetle diversity at multiple scales</t>
  </si>
  <si>
    <t>Journal of Applied Ecology</t>
  </si>
  <si>
    <t>Australia</t>
  </si>
  <si>
    <t>GRAZ+ADD</t>
  </si>
  <si>
    <t>Broadleaf (grassy woodland; Eucalyptus melliodora, Eucalyptus blakelyi)</t>
  </si>
  <si>
    <t>Ground beetles</t>
  </si>
  <si>
    <t>Toivanen et al. (2009)</t>
  </si>
  <si>
    <t>Effects of forest restoration treatments on the abundance of bark beetles in Norway spruce forests of southern Finland</t>
  </si>
  <si>
    <t>100-150</t>
  </si>
  <si>
    <t>Ips typographus</t>
  </si>
  <si>
    <t>P calcographus</t>
  </si>
  <si>
    <t>Fig 3</t>
  </si>
  <si>
    <t>Fig 5</t>
  </si>
  <si>
    <t>no</t>
  </si>
  <si>
    <t>Fungi</t>
  </si>
  <si>
    <t>Medium</t>
  </si>
  <si>
    <t>High</t>
  </si>
  <si>
    <t>Unit is no. Of nests per 40 ha</t>
  </si>
  <si>
    <t>Bird (western bluebird)</t>
  </si>
  <si>
    <t>no. Of snags per ha</t>
  </si>
  <si>
    <t>Hurteau et al. (2010)</t>
  </si>
  <si>
    <t>Variability in nest density, occupancy, and home range size of western bluebirds after forest treatments</t>
  </si>
  <si>
    <t>USA (Arizona)</t>
  </si>
  <si>
    <t>2005-2006</t>
  </si>
  <si>
    <t>Interventions 2002-2003, duration 1 year according to critical appraisal?</t>
  </si>
  <si>
    <t>treated plots 16 - 37 ha</t>
  </si>
  <si>
    <t>2, 3</t>
  </si>
  <si>
    <t>all beetles</t>
  </si>
  <si>
    <t>Scolytidae</t>
  </si>
  <si>
    <t>Table 6</t>
  </si>
  <si>
    <t>1 ha</t>
  </si>
  <si>
    <t>edge effect study, not a real CI</t>
  </si>
  <si>
    <t>PART+CREA</t>
  </si>
  <si>
    <t>Tomicus</t>
  </si>
  <si>
    <t>calculated total means</t>
  </si>
  <si>
    <t>kivijärvi</t>
  </si>
  <si>
    <t>säynäsemä</t>
  </si>
  <si>
    <t>koukanlampi</t>
  </si>
  <si>
    <t>korpivirta</t>
  </si>
  <si>
    <t>vuiskansärkkä</t>
  </si>
  <si>
    <t>calculate means and variances from these 5 sites</t>
  </si>
  <si>
    <t>calculate means and variances from these sites</t>
  </si>
  <si>
    <t>fresh logs</t>
  </si>
  <si>
    <t>Table 1</t>
  </si>
  <si>
    <t>m3/ha</t>
  </si>
  <si>
    <t>area in ha, mean from the 5 sites with different sizes.</t>
  </si>
  <si>
    <t>PART+CREA+BURN</t>
  </si>
  <si>
    <t>site 1</t>
  </si>
  <si>
    <t>site 2</t>
  </si>
  <si>
    <t>site 3</t>
  </si>
  <si>
    <t>Calculated all sites</t>
  </si>
  <si>
    <t>whole summer used</t>
  </si>
  <si>
    <t>Same control used for the 2 different DW levels added (different "interventions")</t>
  </si>
  <si>
    <t>Same before data</t>
  </si>
  <si>
    <t>same before data</t>
  </si>
  <si>
    <t>one month used</t>
  </si>
  <si>
    <t>Dominant tree species</t>
  </si>
  <si>
    <t xml:space="preserve">pine </t>
  </si>
  <si>
    <t>spruce</t>
  </si>
  <si>
    <t>Tolvanen et al. (2008)</t>
  </si>
  <si>
    <t>0-0,3</t>
  </si>
  <si>
    <t>Plot (706,5 or 1962,5)</t>
  </si>
  <si>
    <t>706,5 or 1962,5</t>
  </si>
  <si>
    <t>706,5 or 1962,6</t>
  </si>
  <si>
    <t>706,5 or 1962,7</t>
  </si>
  <si>
    <t>706,5 or 1962,8</t>
  </si>
  <si>
    <t>6 blocks (stands) for interventions, 3 for reserve, No info on randomization, Subplot refers to individual insect traps</t>
  </si>
  <si>
    <t xml:space="preserve">No uncut control (but burned/unburned comparisons available), </t>
  </si>
  <si>
    <t>2003, 2004, 2005</t>
  </si>
  <si>
    <t>0,78-3,37 ha</t>
  </si>
  <si>
    <t>Creation of dead wood by logging; prescribed burning, (All stands partially harvested,)</t>
  </si>
  <si>
    <t>0,78-3,37</t>
  </si>
  <si>
    <t>Unburned stands as control, different site nr for these: 230, Variation can be calculated, Outcome from last year used,</t>
  </si>
  <si>
    <t>Unburned stands as control, different site nr for these: 291,  Variation can be calculated, Outcome from last year used,</t>
  </si>
  <si>
    <t>Unburned stands as control, different site nr for these: 552,  Variation can be calculated, Outcome from last year used,</t>
  </si>
  <si>
    <t>Unburned stands as control, different site nr for these: 168,  Variation can be calculated, Outcome from last year used,</t>
  </si>
  <si>
    <t>Unburned stands as control, different site nr for these: 271,  Variation can be calculated, Outcome from last year used,</t>
  </si>
  <si>
    <t>Unburned stands as control, different site nr for these: 496,  Variation can be calculated, Outcome from last year used,</t>
  </si>
  <si>
    <t>Unburned stands as control, different site nr for these: 37,  Variation can be calculated, Outcome from last year used,</t>
  </si>
  <si>
    <t>Unburned stands as control, different site nr for these: 196,  Variation can be calculated, Outcome from last year used,</t>
  </si>
  <si>
    <t>Unburned stands as control, different site nr for these: 617,  Variation can be calculated, Outcome from last year used,</t>
  </si>
  <si>
    <t>Pahamaailma</t>
  </si>
  <si>
    <t>Elimyssalo</t>
  </si>
  <si>
    <t>Interventions strength estimation</t>
  </si>
  <si>
    <t>Same control for both interventions (volume DW added)</t>
  </si>
  <si>
    <t>Fig 3a</t>
  </si>
  <si>
    <t>Fig 3b</t>
  </si>
  <si>
    <t>0,75 ha</t>
  </si>
  <si>
    <t>Monitoring of forest restoration in the Green Belt LIFE Project – First results from prescribed fire treatments</t>
  </si>
  <si>
    <t>Study BACI but outcome reported as change from before</t>
  </si>
  <si>
    <t>2005, 2006</t>
  </si>
  <si>
    <t>2005 before</t>
  </si>
  <si>
    <t>Fire and Forest - The International Forest Fire Symposium in Kajaani 13.-14.11.2007 (M. Hovi, H. Kytö and S. K. Rautio, eds.), Metsähallitus, Nature Protection Publication</t>
  </si>
  <si>
    <t>Heikkala et al. (2016a)</t>
  </si>
  <si>
    <t>Decadal effects of emulating natural disturbances in forest management on saproxylic beetle assemblages</t>
  </si>
  <si>
    <t>2000 before, 2002 1 year after, 2011 10 year after</t>
  </si>
  <si>
    <t>High or medium validity</t>
  </si>
  <si>
    <t>Various levels of retention as well but disregarded, onlu burn on control (no thinning) used</t>
  </si>
  <si>
    <t>Text in methods 2.1</t>
  </si>
  <si>
    <t>9.6</t>
  </si>
  <si>
    <t>Text in method 2.1</t>
  </si>
  <si>
    <t>volume measurements before vs direct after burning</t>
  </si>
  <si>
    <t>3-5 ha</t>
  </si>
  <si>
    <t>same before control for both 1 year after and 10 year after</t>
  </si>
  <si>
    <t>a subset of data in fig 1</t>
  </si>
  <si>
    <t>same before data as for 1 year after intevention</t>
  </si>
  <si>
    <t>Heikkala et al. (2016b)</t>
  </si>
  <si>
    <t>Prescribed burning is an effective and quick method to conserve rare pyrophilous forest-dwelling flat bugs</t>
  </si>
  <si>
    <t>2000 before, 2001 same year as intervention, 2002 one year after</t>
  </si>
  <si>
    <t>flatbugs</t>
  </si>
  <si>
    <t>from Hekkala 2016a</t>
  </si>
  <si>
    <t>2000, 2011</t>
  </si>
  <si>
    <t>2000, 2002</t>
  </si>
  <si>
    <t>group of flat bugs</t>
  </si>
  <si>
    <t>pyrophilous species</t>
  </si>
  <si>
    <t>non-pyrophilous specis</t>
  </si>
  <si>
    <t>same before values for all years</t>
  </si>
  <si>
    <t>same before control for both 0, 1 and 2 years after intervetnion</t>
  </si>
  <si>
    <t>No variance</t>
  </si>
  <si>
    <t>mean abundance per stand</t>
  </si>
  <si>
    <t>Hyvärinen et al. (2005)</t>
  </si>
  <si>
    <t>Short-term effects of controlled burning and green-tree retention on beetle (Coleoptera) assemblages in managed boreal forests</t>
  </si>
  <si>
    <t>2000 before and 2001 same year as intervention</t>
  </si>
  <si>
    <t>saproxylic beetles</t>
  </si>
  <si>
    <t>text in method part 2.2</t>
  </si>
  <si>
    <t>Hägglund et al. (2015)</t>
  </si>
  <si>
    <t>Positive effects of ecological restoration on rare and threatened flat bugs (Heteroptera: Aradidae)</t>
  </si>
  <si>
    <t>Flat bugs</t>
  </si>
  <si>
    <t>level of fuel load</t>
  </si>
  <si>
    <t>Low</t>
  </si>
  <si>
    <t>no variance reported</t>
  </si>
  <si>
    <t>2-10 ha</t>
  </si>
  <si>
    <t>A BACI design but reported after</t>
  </si>
  <si>
    <t>Intervention (treatment) named "status quo" is used as Control, Outcome from 2012 used</t>
  </si>
  <si>
    <t>Saproxylic beetles (averages)</t>
  </si>
  <si>
    <t>Fig 3c+d</t>
  </si>
  <si>
    <t>Deviance calculated</t>
  </si>
  <si>
    <t>SD calculated</t>
  </si>
  <si>
    <t>Martikainen et al. (2006a)</t>
  </si>
  <si>
    <t>Effects of green tree retention and prescribed burning on the crown damage caused by the pine shoot beetles (Tomicus spp.) in pine-dominated timber harvest areas</t>
  </si>
  <si>
    <t>Journal of Applied Entomology</t>
  </si>
  <si>
    <t>shoot age</t>
  </si>
  <si>
    <t>No. of fallen shoots per m2 as a proxy for tomicus abundance</t>
  </si>
  <si>
    <t>Saproxylic beetles (tomicus)</t>
  </si>
  <si>
    <t>Hekkala 2016a</t>
  </si>
  <si>
    <t>Muona &amp; Rutanen (1994)</t>
  </si>
  <si>
    <t>The short-term impact of fire on the beetle fauna in boreal coniferous forest</t>
  </si>
  <si>
    <t>Annales Zoologici Fennici</t>
  </si>
  <si>
    <t>1989, 1990, 1991, 1992</t>
  </si>
  <si>
    <t>Coniferous (Pinus sylvestris, Picea abies)</t>
  </si>
  <si>
    <t>site</t>
  </si>
  <si>
    <t>1.1-5 ha</t>
  </si>
  <si>
    <t>Penttilä et al. (2013)</t>
  </si>
  <si>
    <t>Effects of forest restoration by fire on polypores depend strongly on time since disturbance - A case study from Finland based on a 23-year monitoring period</t>
  </si>
  <si>
    <t>Semi-natural</t>
  </si>
  <si>
    <t>Managed</t>
  </si>
  <si>
    <t>Polypores (all)</t>
  </si>
  <si>
    <t>Polypores (red-listed)</t>
  </si>
  <si>
    <t>Averages all 2 sites</t>
  </si>
  <si>
    <t>Before as control, same for all years after intervention</t>
  </si>
  <si>
    <t>Pitkänen et al. (2008)</t>
  </si>
  <si>
    <t>Effects of controlled forest burning and intensity of timber harvesting on the occurrence of pine weevils, Hylobius spp., in regeneration areas</t>
  </si>
  <si>
    <t>Saproxylic beetles (Hylobius)</t>
  </si>
  <si>
    <t>ABUNS, pest</t>
  </si>
  <si>
    <t>Junninen et al. (2008)</t>
  </si>
  <si>
    <t>Restoration of natural legacies of fire in European boreal forests: an experimental approach to the effects on wood-decaying fungi</t>
  </si>
  <si>
    <t>2000 before, 2005 after</t>
  </si>
  <si>
    <t>Fungi (polypores)</t>
  </si>
  <si>
    <t>Fungi (red-listed polypores)</t>
  </si>
  <si>
    <t>raw data from author</t>
  </si>
  <si>
    <t>FIRE</t>
  </si>
  <si>
    <t>FIRE and EVO</t>
  </si>
  <si>
    <t>EVO</t>
  </si>
  <si>
    <t>Saproxylic beetles (pyrophilous)</t>
  </si>
  <si>
    <t>Saproxylic beetles (redlisted and rare)</t>
  </si>
  <si>
    <t>Hyvärinen et al. (2009)</t>
  </si>
  <si>
    <t>Prescribed fires and retention trees help to conserve beetle diversity in managed boreal forests despite their transient negative effects on some beetle groups</t>
  </si>
  <si>
    <t>Insect Conservation &amp; Diversity</t>
  </si>
  <si>
    <t>2000 before and 2002 one year as intervention</t>
  </si>
  <si>
    <t>Saproxylic species (red-listed and rare)</t>
  </si>
  <si>
    <t>same before control for both 0 and 1 year after intervetnion</t>
  </si>
  <si>
    <t>Hyvärinen et al. (2006)</t>
  </si>
  <si>
    <t>Fire and green-tree retention in conservation of red-listed and rare deadwood-dependent beetles in finnish boreal forests</t>
  </si>
  <si>
    <t>Conservation Biology</t>
  </si>
  <si>
    <t>Saproxylic species</t>
  </si>
  <si>
    <t>mean no. of species per stand</t>
  </si>
  <si>
    <t>Averages all 5 sites</t>
  </si>
  <si>
    <t>symmetric magnitude</t>
  </si>
  <si>
    <t>Averages 3 sites</t>
  </si>
  <si>
    <t>As they report data from every individual stand, there is no variation or replicates, means and SD calculated. Same before values for all 3 years efter intervention.</t>
  </si>
  <si>
    <t>Same before values for all 3 years after intervention</t>
  </si>
  <si>
    <t>Saproxylic Beetles (all)</t>
  </si>
  <si>
    <t>Text page 7</t>
  </si>
  <si>
    <t>Same before values for all 3 years</t>
  </si>
  <si>
    <t>Average all 4 sites</t>
  </si>
  <si>
    <t>Table 4</t>
  </si>
  <si>
    <t>Source of intervention strength</t>
  </si>
  <si>
    <t>Individuals per 100 ha</t>
  </si>
  <si>
    <t>Average all 3 sites</t>
  </si>
  <si>
    <t xml:space="preserve">Mean </t>
  </si>
  <si>
    <t>Calculated deviance</t>
  </si>
  <si>
    <t>Caclulated SD</t>
  </si>
  <si>
    <t>Before: 2007, after: 2010</t>
  </si>
  <si>
    <t>Before: 2007, after: 2009</t>
  </si>
  <si>
    <t>One trap per tree, 5 trees per plot, Same before for both years</t>
  </si>
  <si>
    <t>Same before data for both years</t>
  </si>
  <si>
    <t>As they report data from every individual stand, there is no variation or replicates, means and SD calculated, Same before values for all 3 years efter intervention,</t>
  </si>
  <si>
    <t>BACI transformed to CI</t>
  </si>
  <si>
    <t>Saproxylic beetles (red-listed)</t>
  </si>
  <si>
    <t>Fig. 4a</t>
  </si>
  <si>
    <t>Fig. 4b</t>
  </si>
  <si>
    <t>Fig. 3c</t>
  </si>
  <si>
    <t>Fig. 3d</t>
  </si>
  <si>
    <t>Rare, red-listed and pyrophilic species (beetles)</t>
  </si>
  <si>
    <t>Saproxylic species (6 pest species)</t>
  </si>
  <si>
    <t>snags/ha</t>
  </si>
  <si>
    <t>59.1-59.4 N. 11.9-12.9 E</t>
  </si>
  <si>
    <t>47.43 N. 120.55 W</t>
  </si>
  <si>
    <t>60-66 N. 22-29 E</t>
  </si>
  <si>
    <t>58-59 N. 26-29 E</t>
  </si>
  <si>
    <t xml:space="preserve">47.31 N. 67.71 W </t>
  </si>
  <si>
    <t>64.23 N. 30.37 E</t>
  </si>
  <si>
    <t>49.0 N. 13.4 E</t>
  </si>
  <si>
    <t>33.60-35.38 N. 08.47-111.91 W</t>
  </si>
  <si>
    <t>47.4 N. 117.6 W</t>
  </si>
  <si>
    <t>35.19 S. 149.18 E</t>
  </si>
  <si>
    <t>35.2 N. 111.75-112.0 W</t>
  </si>
  <si>
    <t>62.88 N. 27.58 E</t>
  </si>
  <si>
    <t>63.42 N. 30.67 E</t>
  </si>
  <si>
    <t>64.23-65.47 N. 29.62-30.37 E</t>
  </si>
  <si>
    <t>63.1-66.3N. 29.3-30.7 E</t>
  </si>
  <si>
    <t>63.17 N. 30.67 E</t>
  </si>
  <si>
    <t>61.18 N. 25.08 E</t>
  </si>
  <si>
    <t>61.20-61.42 N. 25.0-25.25 E</t>
  </si>
  <si>
    <t>raw data</t>
  </si>
  <si>
    <t>Data from 2 sites with 3 blocks each pooled</t>
  </si>
  <si>
    <t>table 2 and text page 1490</t>
  </si>
  <si>
    <t xml:space="preserve">old, in </t>
  </si>
  <si>
    <t>new, in</t>
  </si>
  <si>
    <t xml:space="preserve">old, out </t>
  </si>
  <si>
    <t>new, out</t>
  </si>
  <si>
    <t>Averages (in+out and old+new)</t>
  </si>
  <si>
    <t>Text 2.1 and 3.1</t>
  </si>
  <si>
    <t>from Thibault</t>
  </si>
  <si>
    <t>Intervention at different years at different sites, but years after intervention same</t>
  </si>
  <si>
    <t>No. Of species per site</t>
  </si>
  <si>
    <t>Text page 95 (3.2)</t>
  </si>
  <si>
    <t>text page 94 (3.1)</t>
  </si>
  <si>
    <t>SE is assumed but not clearly stated</t>
  </si>
  <si>
    <t>Text page 534</t>
  </si>
  <si>
    <t>Same control for both intervention strength</t>
  </si>
  <si>
    <t>Lilja et al 2005, table4</t>
  </si>
  <si>
    <t>created 5 m3/ha used as "control"</t>
  </si>
  <si>
    <t>Comparison made by CREA</t>
  </si>
  <si>
    <t>Carabids</t>
  </si>
  <si>
    <t>Individuals per site</t>
  </si>
  <si>
    <t>Eriksson et al. (2006)</t>
  </si>
  <si>
    <t>Ips. pini (Pest)</t>
  </si>
  <si>
    <t>USA (California)</t>
  </si>
  <si>
    <t>Coniferous (Pseudotsuga menziesii, Pinus lambertiana, Pinus ponderosa, Abies concolor, Calocedrus decurrens, Quercus kelloggii)</t>
  </si>
  <si>
    <t>Germany (Bavaria)</t>
  </si>
  <si>
    <t>Scolytids (6 species)</t>
  </si>
  <si>
    <t>Saproxylic beetles (Scolytidae)</t>
  </si>
  <si>
    <t>Fig 1 and 2</t>
  </si>
  <si>
    <t>Pest (Ips typographus and P calcographus)</t>
  </si>
  <si>
    <t>Average birch and spruce</t>
  </si>
  <si>
    <t>Epigeal species</t>
  </si>
  <si>
    <t>But data from 3 plots pooled in analysis</t>
  </si>
  <si>
    <t>Averages from spruce and birch</t>
  </si>
  <si>
    <t>Lilja et al 2005, table5</t>
  </si>
  <si>
    <t>Lilja et al 2005, table6</t>
  </si>
  <si>
    <t>Lilja et al 2005, table7</t>
  </si>
  <si>
    <t>Lilja et al 2005, table8</t>
  </si>
  <si>
    <t>Lilja et al 2005, table9</t>
  </si>
  <si>
    <t>Lilja et al 2005, table10</t>
  </si>
  <si>
    <t>Lilja et al 2005, table12</t>
  </si>
  <si>
    <t>Lilja et al 2005, table13</t>
  </si>
  <si>
    <t>Lilja et al 2005, table15</t>
  </si>
  <si>
    <t>Lilja et al 2005, table16</t>
  </si>
  <si>
    <t>Lilja et al 2005, table18</t>
  </si>
  <si>
    <t>Lilja et al 2005, table19</t>
  </si>
  <si>
    <t>Lilja et al 2005, table20</t>
  </si>
  <si>
    <t>Lilja et al 2005, table21</t>
  </si>
  <si>
    <t>Lilja et al 2005, table22</t>
  </si>
  <si>
    <t>Lilja et al 2005, table23</t>
  </si>
  <si>
    <t>PEST (Ips ty + P.cal)</t>
  </si>
  <si>
    <t>Rare Saproxylic beetles</t>
  </si>
  <si>
    <t>Hessburg et al. (2010)</t>
  </si>
  <si>
    <t>Komonen et al. (2014b)</t>
  </si>
  <si>
    <t>Nadeau et al. (2015)</t>
  </si>
  <si>
    <t xml:space="preserve">CREA  </t>
  </si>
  <si>
    <t xml:space="preserve">site </t>
  </si>
  <si>
    <t>Deviance (upper. or magnitude of symmetric)</t>
  </si>
  <si>
    <t>Saproxylic beetle (D. valens)</t>
  </si>
  <si>
    <t>Saproxylic beetle (D. ponderosae)</t>
  </si>
  <si>
    <t>Saproxylic beetle (D. brevicomis)</t>
  </si>
  <si>
    <t>Saproxylic beetle (D. pseudotsugae)</t>
  </si>
  <si>
    <t>Saproxylic beetle (Ips spp.)</t>
  </si>
  <si>
    <t>Saproxylic beetle (Scolytus spp.)</t>
  </si>
  <si>
    <t>Laarmann et al. (2013)</t>
  </si>
  <si>
    <t>2-4</t>
  </si>
  <si>
    <t>Thin only as control</t>
  </si>
  <si>
    <t>Untouched control as control</t>
  </si>
  <si>
    <t>Average BURN and THIN+BURN</t>
  </si>
  <si>
    <t>Average from both controls</t>
  </si>
  <si>
    <t>Saproxylic insects</t>
  </si>
  <si>
    <t>Beetles</t>
  </si>
  <si>
    <t>PEST</t>
  </si>
  <si>
    <t>Before; 2007</t>
  </si>
  <si>
    <t xml:space="preserve">Saproxylic beetles </t>
  </si>
  <si>
    <t>Total nr of individuals in traps, species that are potential food for woodpeckers</t>
  </si>
  <si>
    <t>Total nr of individuals in traps</t>
  </si>
  <si>
    <t>Ground insects</t>
  </si>
  <si>
    <t>BACI transformed to BA</t>
  </si>
  <si>
    <t>2004-2005</t>
  </si>
  <si>
    <t>Same control (difference between C and I before)</t>
  </si>
  <si>
    <t>BACI transformed to BA (difference between C and I after)</t>
  </si>
  <si>
    <t>1998-1999</t>
  </si>
  <si>
    <t>1999-2000</t>
  </si>
  <si>
    <t>Abundance (per site) = density</t>
  </si>
  <si>
    <t>Total abundance of all woodpeckers, all chickadees, pygmy, white-breasted, red-breasted nuthatcher. Per site</t>
  </si>
  <si>
    <t>Pseudoreplication, "downgrade" by using n=5 in flat file</t>
  </si>
  <si>
    <t>Pseudoreplication, "downgrade" by using n=5 in flat file, Same control for both intervention strength</t>
  </si>
  <si>
    <t>Density</t>
  </si>
  <si>
    <t>no. Of nests/ha</t>
  </si>
  <si>
    <t>Control is "control"</t>
  </si>
  <si>
    <t>Control is "Thin only"</t>
  </si>
  <si>
    <t>All beetles</t>
  </si>
  <si>
    <t>average abundance from site A-C used</t>
  </si>
  <si>
    <t>Average from site D-E used</t>
  </si>
  <si>
    <t>no. Of fallen shoots as abundance estimate</t>
  </si>
  <si>
    <t>Raw data</t>
  </si>
  <si>
    <t>Means from clumped and dispersed used</t>
  </si>
  <si>
    <t>From Toivanen 2008</t>
  </si>
  <si>
    <t>From Toivanen 2009</t>
  </si>
  <si>
    <t>From Toivanen 2010</t>
  </si>
  <si>
    <t>From Toivanen 2011</t>
  </si>
  <si>
    <t>Averages 2 sites</t>
  </si>
  <si>
    <t>Scolytids</t>
  </si>
  <si>
    <t>The sum of scolytid abundance from both pitfall and window traps used</t>
  </si>
  <si>
    <t>The sum of scolytid abundance from both pitfall and window traps used. Before as control</t>
  </si>
  <si>
    <t>Table 2 and 3, "all scolytids"</t>
  </si>
  <si>
    <t>2000 before, 2002 after</t>
  </si>
  <si>
    <t>Sum</t>
  </si>
  <si>
    <t>Pyrophilous beetles</t>
  </si>
  <si>
    <t>Groundliving beetles</t>
  </si>
  <si>
    <t>Groundliving beetles, sum of open and closed</t>
  </si>
  <si>
    <t>Groundliving beetles, mean all moisture classes</t>
  </si>
  <si>
    <t>Mean all classes</t>
  </si>
  <si>
    <t>Difference in created DW</t>
  </si>
  <si>
    <t xml:space="preserve">Mean all moisture classes (sum all 8 species) </t>
  </si>
  <si>
    <t>Fig. 4 (and primary data file)</t>
  </si>
  <si>
    <t>Same control for both intervention strengths. "Control" = 5m3/ha created</t>
  </si>
  <si>
    <t>Control = 5m3/ha created</t>
  </si>
  <si>
    <t>BURN (+CREA, PART)</t>
  </si>
  <si>
    <t>Ips.</t>
  </si>
  <si>
    <t xml:space="preserve">Ips.  </t>
  </si>
  <si>
    <t>BURN as intervention</t>
  </si>
  <si>
    <t>CREA as intervention</t>
  </si>
  <si>
    <t>Sum of two species</t>
  </si>
  <si>
    <t xml:space="preserve">Amount of dead wood left </t>
  </si>
  <si>
    <t>Saproxylic beetles on spruce</t>
  </si>
  <si>
    <t>Saproxylic beetles on birch</t>
  </si>
  <si>
    <t>felling of trees (2 levels) that was left and then burnt, comparison made by BURN</t>
  </si>
  <si>
    <t>CREA + other</t>
  </si>
  <si>
    <t>BURN + other</t>
  </si>
  <si>
    <t>ADD + other</t>
  </si>
  <si>
    <t>Fors and Sörhammar (2013)2yr</t>
  </si>
  <si>
    <t>Fors and Sörhammar (2013)3yr</t>
  </si>
  <si>
    <t>Komonen et al. (2014b)1yr_low</t>
  </si>
  <si>
    <t>Komonen et al. (2014b)1yr_high</t>
  </si>
  <si>
    <t>Komonen et al. (2014b)5yr_low</t>
  </si>
  <si>
    <t>Komonen et al. (2014b)5yr_high</t>
  </si>
  <si>
    <t>Nadeau et al. (2015)0yr</t>
  </si>
  <si>
    <t>Nadeau et al. (2015)1yr</t>
  </si>
  <si>
    <t>Appelqvist and Lindholm (2012)0yr_beet</t>
  </si>
  <si>
    <t>Appelqvist and Lindholm (2012)1yr_beet</t>
  </si>
  <si>
    <t>Appelqvist and Lindholm (2012)2yr_beet</t>
  </si>
  <si>
    <t>Appelqvist and Lindholm (2012)0yr_Sapr.ins</t>
  </si>
  <si>
    <t>Appelqvist and Lindholm (2012)1yr_Sapr.ins</t>
  </si>
  <si>
    <t>Appelqvist and Lindholm (2012)2yr_Sapr.ins</t>
  </si>
  <si>
    <t>Hekkala et al. (2014a)0yr_low</t>
  </si>
  <si>
    <t>Hekkala et al. (2014a)0yr_high</t>
  </si>
  <si>
    <t>Hekkala et al. (2014a)1yr_low</t>
  </si>
  <si>
    <t>Hekkala et al. (2014a)1yr_high</t>
  </si>
  <si>
    <t>Hekkala et al. (2014a)5yr_low</t>
  </si>
  <si>
    <t>Hekkala et al. (2014a)5yr_high</t>
  </si>
  <si>
    <t>Seibold et al. (2014)1yr_high_Sapr.ins</t>
  </si>
  <si>
    <t>Seibold et al. (2014)2yr_high_Sapr.ins</t>
  </si>
  <si>
    <t>Seibold et al. (2014)1yr_high_Fung</t>
  </si>
  <si>
    <t>Seibold et al. (2014)2yr_high_Fung</t>
  </si>
  <si>
    <t>Seibold et al. (2014)1yr_low_Sapr.ins</t>
  </si>
  <si>
    <t>Seibold et al. (2014)2yr_low_Sapr.ins</t>
  </si>
  <si>
    <t>Seibold et al. (2014)1yr_low_Fung</t>
  </si>
  <si>
    <t>Seibold et al. (2014)2yr_low_Fung</t>
  </si>
  <si>
    <t>Barton et al. (2011)2yr_low</t>
  </si>
  <si>
    <t>Barton et al. (2011)2yr_high</t>
  </si>
  <si>
    <t>Hägglund et al. (2015)0yr_low</t>
  </si>
  <si>
    <t>Hägglund et al. (2015)0yr_high</t>
  </si>
  <si>
    <t>Penttilä et al. (2013)0yr</t>
  </si>
  <si>
    <t>Penttilä et al. (2013)1yr</t>
  </si>
  <si>
    <t>Penttilä et al. (2013)2yr</t>
  </si>
  <si>
    <t>Penttilä et al. (2013)6yr</t>
  </si>
  <si>
    <t>Penttilä et al. (2013)13yr</t>
  </si>
  <si>
    <t>Penttilä et al. (2013)22yr</t>
  </si>
  <si>
    <t>Junninen et al. (2008)1yr</t>
  </si>
  <si>
    <t>Junninen et al. (2008)4yr</t>
  </si>
  <si>
    <t>Heikkala et al. (2016b)0yr</t>
  </si>
  <si>
    <t>Heikkala et al. (2016b)1yr</t>
  </si>
  <si>
    <t>Heikkala et al. (2016b)2yr</t>
  </si>
  <si>
    <t>Toivanen et al. (2014)7yr_low</t>
  </si>
  <si>
    <t>Toivanen et al. (2014)7yr_high</t>
  </si>
  <si>
    <t>Toivanen and Kotiaho (2007)1yr_low_BURN</t>
  </si>
  <si>
    <t>Toivanen and Kotiaho (2007)1yr_mediumlow_BURN</t>
  </si>
  <si>
    <t>Toivanen and Kotiaho (2007)1yr_mediumhigh_BURN</t>
  </si>
  <si>
    <t>Toivanen and Kotiaho (2007)1yr_high_BURN</t>
  </si>
  <si>
    <t>Toivanen and Kotiaho (2007)1yr_low_CREA</t>
  </si>
  <si>
    <t>Toivanen and Kotiaho (2007)1yr_high_CREA</t>
  </si>
  <si>
    <t>Toivanen and Kotiaho (2010)1yr_low_BURN</t>
  </si>
  <si>
    <t>Toivanen and Kotiaho (2010)1yr_mediumlow_BURN</t>
  </si>
  <si>
    <t>Toivanen and Kotiaho (2010)1yr_mediumhigh_BURN</t>
  </si>
  <si>
    <t>Toivanen and Kotiaho (2010)1yr_high_BURN</t>
  </si>
  <si>
    <t>Toivanen and Kotiaho (2010)2yr_low_BURN</t>
  </si>
  <si>
    <t>Toivanen and Kotiaho (2010)2yr_mediumlow_BURN</t>
  </si>
  <si>
    <t>Toivanen and Kotiaho (2010)2yr_mediumhigh_BURN</t>
  </si>
  <si>
    <t>Toivanen and Kotiaho (2010)2yr_high_BURN</t>
  </si>
  <si>
    <t>Toivanen and Kotiaho (2010)1yr_low_CREA</t>
  </si>
  <si>
    <t>Toivanen and Kotiaho (2010)1yr_high_CREA</t>
  </si>
  <si>
    <t>Toivanen and Kotiaho (2010)2yr_low_CREA</t>
  </si>
  <si>
    <t>Toivanen and Kotiaho (2010)2yr_high_CREA</t>
  </si>
  <si>
    <t>Seibold et al. (2016a)1yr_low</t>
  </si>
  <si>
    <t>Seibold et al. (2016a)1yr_high</t>
  </si>
  <si>
    <t>Seibold et al. (2016a)2yr_low</t>
  </si>
  <si>
    <t>Seibold et al. (2016a)2yr_high</t>
  </si>
  <si>
    <t>Seibold et al. (2016a)3yr_low</t>
  </si>
  <si>
    <t>Seibold et al. (2016a)3yr_high</t>
  </si>
  <si>
    <t>Joensuu et al. (2008)0yr_Beet</t>
  </si>
  <si>
    <t>Joensuu et al. (2008)0yr_Sapr.ins</t>
  </si>
  <si>
    <t>Seibold et al. (2016b)1yr_low</t>
  </si>
  <si>
    <t>Seibold et al. (2016b)1yr_high</t>
  </si>
  <si>
    <t>Seibold et al. (2016b)2yr_low</t>
  </si>
  <si>
    <t>Seibold et al. (2016b)2yr_high</t>
  </si>
  <si>
    <t>Seibold et al. (2016b)3yr_low</t>
  </si>
  <si>
    <t>Seibold et al. (2016b)3yr_high</t>
  </si>
  <si>
    <t>Pasanen et al. (2014)5yr</t>
  </si>
  <si>
    <t>Muona &amp; Rutanen (1994)2yr</t>
  </si>
  <si>
    <t>Hyvärinen et al. (2005)0yr</t>
  </si>
  <si>
    <t>Apigian et al. (2006)1yr</t>
  </si>
  <si>
    <t>Appelqvist and Lindholm (2012)0yr</t>
  </si>
  <si>
    <t>Appelqvist and Lindholm (2012)1yr</t>
  </si>
  <si>
    <t>Appelqvist and Lindholm (2012)2yr</t>
  </si>
  <si>
    <t>Barton et al. (2011)1yr_low</t>
  </si>
  <si>
    <t>Barton et al. (2011)1yr_high</t>
  </si>
  <si>
    <t>Heikkala et al. (2016a)1yr</t>
  </si>
  <si>
    <t>Heikkala et al. (2016a)10yr</t>
  </si>
  <si>
    <t>Hyvärinen et al. (2009)0yr</t>
  </si>
  <si>
    <t>Hyvärinen et al. (2009)1yr</t>
  </si>
  <si>
    <t xml:space="preserve">Toivanen and Kotiaho (2010)1yr_high_CREA </t>
  </si>
  <si>
    <t>Hyvärinen et al. (2006)0yr</t>
  </si>
  <si>
    <t>Hyvärinen et al. (2006)1yr</t>
  </si>
  <si>
    <t>BURN+(THIN+BURN)</t>
  </si>
  <si>
    <t>BACI transforemed to CI, Interventions strength estimation</t>
  </si>
  <si>
    <t>BACI transformed to CI, Same control for both interventions (volume DW added)</t>
  </si>
  <si>
    <t>Tolvanen et al. (2008)Pahamaailma_1yr_low</t>
  </si>
  <si>
    <t>Tolvanen et al. (2008)Pahamaailma_1yr_high</t>
  </si>
  <si>
    <t>Tolvanen et al. (2008)Elimyssalo_1yr_low</t>
  </si>
  <si>
    <t>Tolvanen et al. (2008)Elimyssalo_1yr_high</t>
  </si>
  <si>
    <t>Increase</t>
  </si>
  <si>
    <t>Decrease</t>
  </si>
  <si>
    <t>14.214860607826358</t>
  </si>
  <si>
    <t>11.75319117941621</t>
  </si>
  <si>
    <t>12.96475590436477</t>
  </si>
  <si>
    <t>11.261649398182712</t>
  </si>
  <si>
    <t>12.1538048327476</t>
  </si>
  <si>
    <t>10.980097237649543</t>
  </si>
  <si>
    <t>9.68219312781106</t>
  </si>
  <si>
    <t>8.222399257060653</t>
  </si>
  <si>
    <t>Same before control for all 3 years after and for both burn intensities</t>
  </si>
  <si>
    <t>Same after control for both burn intensities</t>
  </si>
  <si>
    <t>Burn intensities</t>
  </si>
  <si>
    <t>Infrequent burn</t>
  </si>
  <si>
    <t>Frequent burn</t>
  </si>
  <si>
    <t>1995 before</t>
  </si>
  <si>
    <t>Artman et al. (2001)</t>
  </si>
  <si>
    <t>Prescribed burning to restore mixed-oak communities in southern Ohio: Effects on breeding-bird populations</t>
  </si>
  <si>
    <t>USA (Ohio)</t>
  </si>
  <si>
    <t>39.20 N, 82.38 W</t>
  </si>
  <si>
    <t>Broadleaf (Quercus spp., Carya spp.)</t>
  </si>
  <si>
    <t>Bird</t>
  </si>
  <si>
    <t>No of observed pairs/40 ha</t>
  </si>
  <si>
    <t>Density (Hooded warbler)</t>
  </si>
  <si>
    <t>Density (Ovenbird)</t>
  </si>
  <si>
    <t>Density (worm-eating warbler)</t>
  </si>
  <si>
    <t>Density (Northern Cardinal)</t>
  </si>
  <si>
    <t>Density (American Robin)</t>
  </si>
  <si>
    <t>Density (Eastern wood-Pewee)</t>
  </si>
  <si>
    <t>Fig. 2a</t>
  </si>
  <si>
    <t>Fig. 2b</t>
  </si>
  <si>
    <t>Fig. 2c</t>
  </si>
  <si>
    <t>Fig. 2d</t>
  </si>
  <si>
    <t>Fig. 2e</t>
  </si>
  <si>
    <t>Fig. 2f</t>
  </si>
  <si>
    <t>Sum of all relevant species</t>
  </si>
  <si>
    <t>1.3316368337673217</t>
  </si>
  <si>
    <t>0.9595116266365656</t>
  </si>
  <si>
    <t>3.859952291640112</t>
  </si>
  <si>
    <t>2.5718265746490134</t>
  </si>
  <si>
    <t>5.267358013001438</t>
  </si>
  <si>
    <t>3.5927126390735116</t>
  </si>
  <si>
    <t>8.077389515086384</t>
  </si>
  <si>
    <t>7.089744523553725</t>
  </si>
  <si>
    <t>Same before data for all years after</t>
  </si>
  <si>
    <t>1.9308775060545926</t>
  </si>
  <si>
    <t>1.0435020121273932</t>
  </si>
  <si>
    <t>1.7542109000855823</t>
  </si>
  <si>
    <t>1.1673161316168046</t>
  </si>
  <si>
    <t>4.97930513320101</t>
  </si>
  <si>
    <t>3.676703024564343</t>
  </si>
  <si>
    <t>7.6746726878744305</t>
  </si>
  <si>
    <t>6.171859351384818</t>
  </si>
  <si>
    <t>44.617501897005404</t>
  </si>
  <si>
    <t>41.40692706162077</t>
  </si>
  <si>
    <t>44.63038969817558</t>
  </si>
  <si>
    <t>42.22188322337057</t>
  </si>
  <si>
    <t>47.15968643190703</t>
  </si>
  <si>
    <t>44.9805302146608</t>
  </si>
  <si>
    <t>42.69248522834422</t>
  </si>
  <si>
    <t>41.0873621958709</t>
  </si>
  <si>
    <t>11.755844552076573</t>
  </si>
  <si>
    <t>10.781763498327896</t>
  </si>
  <si>
    <t>28.567323637673926</t>
  </si>
  <si>
    <t>23.580270617522924</t>
  </si>
  <si>
    <t>30.121881776780647</t>
  </si>
  <si>
    <t>26.109238580816374</t>
  </si>
  <si>
    <t>39.70402770088203</t>
  </si>
  <si>
    <t>38.90163056986437</t>
  </si>
  <si>
    <t>6.475528301216829</t>
  </si>
  <si>
    <t>5.4431233717644005</t>
  </si>
  <si>
    <t>16.521174788830763</t>
  </si>
  <si>
    <t>14.227672213243132</t>
  </si>
  <si>
    <t>33.78688311158863</t>
  </si>
  <si>
    <t>28.969870161978612</t>
  </si>
  <si>
    <t>38.09232925964843</t>
  </si>
  <si>
    <t>36.77455158999959</t>
  </si>
  <si>
    <t>12.051938041496676</t>
  </si>
  <si>
    <t>11.35916458963521</t>
  </si>
  <si>
    <t>14.878065787171677</t>
  </si>
  <si>
    <t>13.098647795473044</t>
  </si>
  <si>
    <t>14.475941510118078</t>
  </si>
  <si>
    <t>12.386021050069347</t>
  </si>
  <si>
    <t>9.487820524197943</t>
  </si>
  <si>
    <t>7.744343839774032</t>
  </si>
  <si>
    <t>3.3320444328372973</t>
  </si>
  <si>
    <t>2.197573232790643</t>
  </si>
  <si>
    <t xml:space="preserve"> 8.976636248614959</t>
  </si>
  <si>
    <t>6.492844700590526</t>
  </si>
  <si>
    <t>9.685098366350314</t>
  </si>
  <si>
    <t>7.499980983435303</t>
  </si>
  <si>
    <t>8.387407991521147</t>
  </si>
  <si>
    <t>7.30093460076624</t>
  </si>
  <si>
    <t>0.7388886212483486</t>
  </si>
  <si>
    <t>0.39267304439987555</t>
  </si>
  <si>
    <t>2.2395808242032698</t>
  </si>
  <si>
    <t>2.000846871014447</t>
  </si>
  <si>
    <t>7.665463129416597</t>
  </si>
  <si>
    <t>5.683081342721599</t>
  </si>
  <si>
    <t>11.503005884992886</t>
  </si>
  <si>
    <t>8.995101332934407</t>
  </si>
  <si>
    <t>6.172776828671981</t>
  </si>
  <si>
    <t>4.298213735941998</t>
  </si>
  <si>
    <t>2.4913041116067918</t>
  </si>
  <si>
    <t>1.3047696087604799</t>
  </si>
  <si>
    <t>5.586735525465883</t>
  </si>
  <si>
    <t>3.608938564348366</t>
  </si>
  <si>
    <t>2.3958666610323984</t>
  </si>
  <si>
    <t>1.2178046881131037</t>
  </si>
  <si>
    <t>0.6855776834708667</t>
  </si>
  <si>
    <t>0.39324370823347093</t>
  </si>
  <si>
    <t>0.8996305530234872</t>
  </si>
  <si>
    <t>0.7190874901148758</t>
  </si>
  <si>
    <t>3.2038840226256085</t>
  </si>
  <si>
    <t>2.2149644135632904</t>
  </si>
  <si>
    <t>1.999411420258009</t>
  </si>
  <si>
    <t>1.414743469783221</t>
  </si>
  <si>
    <t>0.28950275576053297</t>
  </si>
  <si>
    <t>0.19465690328578267</t>
  </si>
  <si>
    <t>0.6925289611416624</t>
  </si>
  <si>
    <t>0.40875202984551606</t>
  </si>
  <si>
    <t>0.9930607957598123</t>
  </si>
  <si>
    <t>0.6146915540316193</t>
  </si>
  <si>
    <t>0.9261523742269111</t>
  </si>
  <si>
    <t>0.537726801599144</t>
  </si>
  <si>
    <t>4.526699089946127</t>
  </si>
  <si>
    <t>3.0326024807225753</t>
  </si>
  <si>
    <t>1.1269428340376115</t>
  </si>
  <si>
    <t>0.6488217137259842</t>
  </si>
  <si>
    <t>2.9083681674772492</t>
  </si>
  <si>
    <t>2.5348519881089326</t>
  </si>
  <si>
    <t>12.818793352848047</t>
  </si>
  <si>
    <t>9.725979247582494</t>
  </si>
  <si>
    <t>1.5150654350376433</t>
  </si>
  <si>
    <t>1.0369443147260158</t>
  </si>
  <si>
    <t>3.4011116552957392</t>
  </si>
  <si>
    <t>2.220750139526408</t>
  </si>
  <si>
    <t>9.17314368266335</t>
  </si>
  <si>
    <t>8.706841655106981</t>
  </si>
  <si>
    <t>11.375539950982152</t>
  </si>
  <si>
    <t>10.507104712756858</t>
  </si>
  <si>
    <t>9.203459998706272</t>
  </si>
  <si>
    <t>8.817498364873899</t>
  </si>
  <si>
    <t>8.59139815859645</t>
  </si>
  <si>
    <t>7.433340760279734</t>
  </si>
  <si>
    <t>14.479835840526686</t>
  </si>
  <si>
    <t>12.179806372320007</t>
  </si>
  <si>
    <t>12.274765871504243</t>
  </si>
  <si>
    <t>9.813796870620198</t>
  </si>
  <si>
    <t>10.874609186893116</t>
  </si>
  <si>
    <t>9.394931468451048</t>
  </si>
  <si>
    <t>6.611264042319219</t>
  </si>
  <si>
    <t>4.922390805919518</t>
  </si>
  <si>
    <t>12.258680543077485</t>
  </si>
  <si>
    <t>11.759949113438221</t>
  </si>
  <si>
    <t>9.860414136114365</t>
  </si>
  <si>
    <t>9.474538750691782</t>
  </si>
  <si>
    <t>8.299404167235664</t>
  </si>
  <si>
    <t>7.688334183838487</t>
  </si>
  <si>
    <t>6.690310709896286</t>
  </si>
  <si>
    <t>5.693020347437345</t>
  </si>
  <si>
    <t>no change</t>
  </si>
  <si>
    <t>no. Of snags</t>
  </si>
  <si>
    <t>Blake (2005)</t>
  </si>
  <si>
    <t>Effects of prescribed burning on distribution and abundance of birds in a closed-canopy oak-dominated forest, Missouri, USA</t>
  </si>
  <si>
    <t>1997, 1999, 2001</t>
  </si>
  <si>
    <t>1996, 1998, 2000, 2002</t>
  </si>
  <si>
    <t>USA (Missouri)</t>
  </si>
  <si>
    <t>39.0 N, 90.9 W</t>
  </si>
  <si>
    <t>Broadleaf (Quercus spp.)</t>
  </si>
  <si>
    <t>Density (Downy Woodpecker)</t>
  </si>
  <si>
    <t>No of individuals per sample point</t>
  </si>
  <si>
    <t>1+2</t>
  </si>
  <si>
    <t>Density (Red-bellied Woodpecker)</t>
  </si>
  <si>
    <t>Density (Red-headed Woodpecker)</t>
  </si>
  <si>
    <t>Fig. 6</t>
  </si>
  <si>
    <t>1 (B1)</t>
  </si>
  <si>
    <t>2 (B2)</t>
  </si>
  <si>
    <t>Density (Sum of all 3 species)</t>
  </si>
  <si>
    <t>Hurteau et al. (2008a)</t>
  </si>
  <si>
    <t>Fuel-reduction treatment effects on avian community structure and diversity</t>
  </si>
  <si>
    <t>Experimental set-up as BACI but data presented as CI (change from before)</t>
  </si>
  <si>
    <t xml:space="preserve"> 0-3</t>
  </si>
  <si>
    <t>2003-2006 after treatment, 2000-2002 before treatment, treatment 2003</t>
  </si>
  <si>
    <t>35.2 N, 111.75-112.0 W</t>
  </si>
  <si>
    <t>No of individuals per 10 ha</t>
  </si>
  <si>
    <t>Species</t>
  </si>
  <si>
    <t>Pygmy nuthatch</t>
  </si>
  <si>
    <t>Mountain chickadee</t>
  </si>
  <si>
    <t>Western bluebird</t>
  </si>
  <si>
    <t>2003-2006 after treatment, 2000-2002 before treatment, treatment 2004</t>
  </si>
  <si>
    <t>2003-2006 after treatment, 2000-2002 before treatment, treatment 2005</t>
  </si>
  <si>
    <t>2003-2006 after treatment, 2000-2002 before treatment, treatment 2006</t>
  </si>
  <si>
    <t>Sum all 3 species</t>
  </si>
  <si>
    <t>Gaines et al. (2010)</t>
  </si>
  <si>
    <t>Short-term effects of thinning and burning restoration treatments on avian community composition, density, and nest survival in the western Cascades dry forests, Washington</t>
  </si>
  <si>
    <t>47.43 N, 120.55 W</t>
  </si>
  <si>
    <t>Coniferous (Pinus ponderosa, Pseudotsuga menziesii)</t>
  </si>
  <si>
    <t>0-1</t>
  </si>
  <si>
    <t>red-breasted nuthatch</t>
  </si>
  <si>
    <t>Type of density not clearly stated</t>
  </si>
  <si>
    <t>Sum of 2 species</t>
  </si>
  <si>
    <t>95 confidence interval</t>
  </si>
  <si>
    <t>96 confidence interval</t>
  </si>
  <si>
    <t>Hurteau et al. (2008b)</t>
  </si>
  <si>
    <t>Avian community responses to forest thinning and prescribed surface fire, alone and in combination</t>
  </si>
  <si>
    <t>The Colorado Plateau III (C. van Riper and M. K. Sogge, eds.), University of Arizona Press</t>
  </si>
  <si>
    <t>Experimental set-up as BACI but data presented as CI (only post data presented)</t>
  </si>
  <si>
    <t>2000-2001</t>
  </si>
  <si>
    <t>Individuals per ha</t>
  </si>
  <si>
    <t>Lyons et al. (2008)</t>
  </si>
  <si>
    <t>Short-term effects of fire and fire surrogate treatments on foraging tree selection by cavity-nesting birds in dry forests of central Washington</t>
  </si>
  <si>
    <t>Chickadee</t>
  </si>
  <si>
    <t>Nuthatch</t>
  </si>
  <si>
    <t>Woodpecker</t>
  </si>
  <si>
    <t>foraging observations per hour</t>
  </si>
  <si>
    <t>Large</t>
  </si>
  <si>
    <t>Small</t>
  </si>
  <si>
    <t>Hessburg et al. (2010)0yr_Scolytids</t>
  </si>
  <si>
    <t>Komonen and Kouki (2008)_Tomicus</t>
  </si>
  <si>
    <t>Martikainen et al. (2006a)2yr_tomicus</t>
  </si>
  <si>
    <t>Martikainen et al. (2006a)3yr_tomicus</t>
  </si>
  <si>
    <t>Pitkänen et al. (2008)0yr_Hylobius</t>
  </si>
  <si>
    <t>Pitkänen et al. (2008)1yr_hylobius</t>
  </si>
  <si>
    <t>Eriksson et al. (2006)3yr_low_Ips sp.</t>
  </si>
  <si>
    <t>Eriksson et al. (2006)3yr_medium_Ips sp.</t>
  </si>
  <si>
    <t>Eriksson et al. (2006)3yr_high_Ips sp.</t>
  </si>
  <si>
    <t>Toivanen et al. (2009)1yr_low_BURN_Ips ty + P.cal</t>
  </si>
  <si>
    <t>Toivanen et al. (2009)1yr_mediumlow_BURN_Ips ty + P.cal</t>
  </si>
  <si>
    <t>Toivanen et al. (2009)1yr_mediumhigh_BURN_Ips ty + P.cal</t>
  </si>
  <si>
    <t>Toivanen et al. (2009)1yr_high_BURN_Ips ty + P.cal</t>
  </si>
  <si>
    <t>Toivanen et al. (2009)1yr_low_CREA_Ips ty + P.cal</t>
  </si>
  <si>
    <t>Toivanen et al. (2009)1yr_high_CREA_Ips ty + P.cal</t>
  </si>
  <si>
    <t>Sánchez-Martínez and Wagner (2002)1yr_Ips. Pini</t>
  </si>
  <si>
    <t>Sánchez-Martínez and Wagner (2002)2yr_Ips. Pini</t>
  </si>
  <si>
    <t>Site_ID_Code</t>
  </si>
  <si>
    <t>Study_design</t>
  </si>
  <si>
    <t>Latest_Earliest_year</t>
  </si>
  <si>
    <t>Duration</t>
  </si>
  <si>
    <t>Duration_yr</t>
  </si>
  <si>
    <t>Duration_yr_log</t>
  </si>
  <si>
    <t>Validity</t>
  </si>
  <si>
    <t>Type_of_Intervention</t>
  </si>
  <si>
    <t>Temperate_or_boreal</t>
  </si>
  <si>
    <t>Temperature</t>
  </si>
  <si>
    <t>Precipitation</t>
  </si>
  <si>
    <t>Precipitation_log</t>
  </si>
  <si>
    <t>Type_of_Forest</t>
  </si>
  <si>
    <t>Forest_type_code</t>
  </si>
  <si>
    <t>Group_of_species</t>
  </si>
  <si>
    <t xml:space="preserve">Species_group </t>
  </si>
  <si>
    <t xml:space="preserve">SubSpecies_group </t>
  </si>
  <si>
    <t>Species_group_code</t>
  </si>
  <si>
    <t>Intervention_strength</t>
  </si>
  <si>
    <t>Intervention_Data</t>
  </si>
  <si>
    <t>DW_change</t>
  </si>
  <si>
    <t>DW_change2</t>
  </si>
  <si>
    <t>Intervention_mean</t>
  </si>
  <si>
    <t>Intervention_SD</t>
  </si>
  <si>
    <t>Intervention_N</t>
  </si>
  <si>
    <t>Control_mean</t>
  </si>
  <si>
    <t>Control_SD</t>
  </si>
  <si>
    <t>Control_N</t>
  </si>
  <si>
    <t>EVO_and_FIRE</t>
  </si>
  <si>
    <t>Abundance_Richness</t>
  </si>
  <si>
    <t>Boreal</t>
  </si>
  <si>
    <t>Temperate</t>
  </si>
  <si>
    <t>Rare Saproxylic insects</t>
  </si>
  <si>
    <t>Rare Fungi</t>
  </si>
  <si>
    <t>Berk (2007)2yr</t>
  </si>
  <si>
    <t>Berk (2007)3yr</t>
  </si>
  <si>
    <t>Bateman and O'Connell (2006)1yr</t>
  </si>
  <si>
    <t>Bateman and O'Connell (2006)2yr</t>
  </si>
  <si>
    <t>Hurteau et al. (2010)3 yr</t>
  </si>
  <si>
    <t>Blake (2005)0yr</t>
  </si>
  <si>
    <t>Blake (2005)1yr</t>
  </si>
  <si>
    <t>Gaines et al. (2010)2 yr</t>
  </si>
  <si>
    <t>Hurteau et al. (2008a)3 yr</t>
  </si>
  <si>
    <t>Lyons et al. (2008)1 yr</t>
  </si>
  <si>
    <t>Abundance/Richness</t>
  </si>
  <si>
    <t>1 = Abundance, 0 = Richness, 2 = Abundance Rare, 3 = Richness Rare, 4 = density</t>
  </si>
  <si>
    <t>For abundance include 1 and for richness include 0</t>
  </si>
  <si>
    <t>EVO and FIRE</t>
  </si>
  <si>
    <t>0 = neither, 1 = EVO, 2 = FIRE</t>
  </si>
  <si>
    <t>For sensitivity analysis exclude 1 and/or 2</t>
  </si>
  <si>
    <t>Earliest and final year reported</t>
  </si>
  <si>
    <t>1 = final, 0 = earliest, 2 = only one reported year (included in both), 4 = intermediate, not included in neither</t>
  </si>
  <si>
    <t>For latest year include 1 and 2, for earliest include 0 and 2</t>
  </si>
  <si>
    <t>Species group code</t>
  </si>
  <si>
    <t>1 = Saproxylic insects, 2 = PEST, 3 = Beetles, 4 = Ground insects, 5 = Fungi</t>
  </si>
  <si>
    <t>For Saproxylic insects include 1 and 2</t>
  </si>
  <si>
    <t xml:space="preserve">Intervention data </t>
  </si>
  <si>
    <t>1 = data present, 0 = missing data</t>
  </si>
  <si>
    <t>For meta-regression include only 1 (and only saproxylic insects = 1 and 2 species groups)</t>
  </si>
  <si>
    <t>DW increase category</t>
  </si>
  <si>
    <t>Small 0-19, medium 20-60, large &gt; 60</t>
  </si>
  <si>
    <t>1 = mixed, 2 = coniferous Pinus spp., 3 = coniferous Picea spp., 4 = broadleaf</t>
  </si>
  <si>
    <t xml:space="preserve">Type of intervention </t>
  </si>
  <si>
    <t>1 = CREA, 2 = ADD, 3 = BURN, 4 = CREA + Other, 5 = ADD + Other, 6 = BURN + Other</t>
  </si>
  <si>
    <t>Duration classes</t>
  </si>
  <si>
    <r>
      <t xml:space="preserve">xshort = 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 1 yr, short = &gt;1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 xml:space="preserve">2 yr, medium = 2-3 yr, long = </t>
    </r>
    <r>
      <rPr>
        <sz val="11"/>
        <color theme="1"/>
        <rFont val="Calibri"/>
        <family val="2"/>
      </rPr>
      <t>≥ 4 yr</t>
    </r>
    <r>
      <rPr>
        <sz val="11"/>
        <color theme="1"/>
        <rFont val="Calibri"/>
        <family val="2"/>
        <scheme val="minor"/>
      </rPr>
      <t xml:space="preserve">  </t>
    </r>
  </si>
  <si>
    <t>Additonal file 6 - extracted data</t>
  </si>
  <si>
    <t>Main_intervention_category</t>
  </si>
  <si>
    <t>Author (year of publication) years after intervention</t>
  </si>
  <si>
    <t>An unique ID for each site and study</t>
  </si>
  <si>
    <t>BACI, CI or BA</t>
  </si>
  <si>
    <t>Code for data handling, latest or earliest reported year: 1 = latest, 0 = earliest, 2 = only one reported year (included in both), 4 = intermediate, not included at all</t>
  </si>
  <si>
    <t>Number of years after intervention (&lt;12 months =0)</t>
  </si>
  <si>
    <t>Exact Number of years after intervention</t>
  </si>
  <si>
    <t>Exact number of years after intervention, log-transformed</t>
  </si>
  <si>
    <t>Study validity: medium or high</t>
  </si>
  <si>
    <t>Main intervention type and/if combined with other intervention type</t>
  </si>
  <si>
    <t>Main intervention type</t>
  </si>
  <si>
    <t>Geographical location</t>
  </si>
  <si>
    <t>Classification of the site as boreal or temperate</t>
  </si>
  <si>
    <t>Mean annual temperature (Celsius)</t>
  </si>
  <si>
    <t>Mean annual precipitation (mm)</t>
  </si>
  <si>
    <t>Mean annual precipitation (mm), log-transformed</t>
  </si>
  <si>
    <t>Broadleaf/coniferous/mixed</t>
  </si>
  <si>
    <t>Detailed group of species</t>
  </si>
  <si>
    <t xml:space="preserve">Subspecies group: PEST/Rare saproxylic insects/Rare fungi </t>
  </si>
  <si>
    <r>
      <t>Amount of dead wood created or added (after - before), 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/ha</t>
    </r>
  </si>
  <si>
    <t>Data handling, 1 = data present (include), 0 = missing data (exclude)</t>
  </si>
  <si>
    <t>Categories for amount of dead wood (m3/ha) added or created: Small 0-19, medium 20-60, large &gt; 60</t>
  </si>
  <si>
    <t>Central tendency - Intervention</t>
  </si>
  <si>
    <t>Final SD (calculated or reported) - Intervention</t>
  </si>
  <si>
    <t>No. of true replicates - Intervention</t>
  </si>
  <si>
    <t>Central tendency - Control</t>
  </si>
  <si>
    <t>Final SD (calculated or reported) - Control</t>
  </si>
  <si>
    <t>No. of true replicates - Control</t>
  </si>
  <si>
    <t>Data handling, code for large experiments: 0 = neither, 1 = EVO, 2 = FIRE</t>
  </si>
  <si>
    <t>Type of Biodiversity indices: Abundance/Richness</t>
  </si>
  <si>
    <t>Categories for amount of dead wood (m3/ha) added or created for outcome bird: Increase or decrease</t>
  </si>
  <si>
    <t>Species in groups: Saproxylic insects/Beetles/Ground insects/Fungi/Cavity-nesting birds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</si>
</sst>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98474074526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auto="1"/>
      </bottom>
      <diagonal/>
    </border>
  </borders>
  <cellStyleXfs count="139">
    <xf numFmtId="0" fontId="0" fillId="0" borderId="0"/>
    <xf numFmtId="0" fontId="1" fillId="2" borderId="1" applyNumberFormat="0" applyFont="0" applyAlignment="0" applyProtection="0"/>
    <xf numFmtId="0" fontId="1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55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0" fontId="2" fillId="9" borderId="2" xfId="0" applyFont="1" applyFill="1" applyBorder="1" applyAlignment="1">
      <alignment horizontal="center" vertical="top" wrapText="1"/>
    </xf>
    <xf numFmtId="0" fontId="2" fillId="8" borderId="2" xfId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7" borderId="2" xfId="0" applyFill="1" applyBorder="1" applyAlignment="1">
      <alignment horizontal="left"/>
    </xf>
    <xf numFmtId="0" fontId="0" fillId="7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8" borderId="2" xfId="1" applyFont="1" applyFill="1" applyBorder="1" applyAlignment="1">
      <alignment horizontal="center"/>
    </xf>
    <xf numFmtId="0" fontId="0" fillId="7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2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5" borderId="2" xfId="0" applyFont="1" applyFill="1" applyBorder="1" applyAlignment="1">
      <alignment horizontal="center" vertical="top" wrapText="1"/>
    </xf>
    <xf numFmtId="0" fontId="11" fillId="8" borderId="2" xfId="0" applyFont="1" applyFill="1" applyBorder="1" applyAlignment="1">
      <alignment horizontal="center" vertical="top" wrapText="1"/>
    </xf>
    <xf numFmtId="0" fontId="12" fillId="8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6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 vertical="top" wrapText="1"/>
    </xf>
    <xf numFmtId="0" fontId="0" fillId="8" borderId="2" xfId="0" applyFill="1" applyBorder="1" applyAlignment="1">
      <alignment horizontal="left"/>
    </xf>
    <xf numFmtId="0" fontId="0" fillId="8" borderId="3" xfId="0" applyFill="1" applyBorder="1" applyAlignment="1">
      <alignment horizontal="center" vertical="top" wrapText="1"/>
    </xf>
    <xf numFmtId="0" fontId="0" fillId="10" borderId="2" xfId="0" applyFont="1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16" fontId="0" fillId="9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15" fillId="8" borderId="2" xfId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top"/>
    </xf>
    <xf numFmtId="0" fontId="0" fillId="8" borderId="2" xfId="0" applyFill="1" applyBorder="1"/>
    <xf numFmtId="0" fontId="0" fillId="11" borderId="2" xfId="0" applyFill="1" applyBorder="1"/>
    <xf numFmtId="0" fontId="17" fillId="7" borderId="2" xfId="0" applyFont="1" applyFill="1" applyBorder="1" applyAlignment="1">
      <alignment horizontal="left"/>
    </xf>
    <xf numFmtId="0" fontId="17" fillId="4" borderId="2" xfId="0" applyFont="1" applyFill="1" applyBorder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7" borderId="2" xfId="0" applyFont="1" applyFill="1" applyBorder="1" applyAlignment="1">
      <alignment horizontal="left"/>
    </xf>
    <xf numFmtId="0" fontId="0" fillId="9" borderId="2" xfId="0" applyFont="1" applyFill="1" applyBorder="1" applyAlignment="1">
      <alignment horizontal="center"/>
    </xf>
    <xf numFmtId="0" fontId="18" fillId="8" borderId="2" xfId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16" fontId="0" fillId="9" borderId="2" xfId="0" applyNumberFormat="1" applyFont="1" applyFill="1" applyBorder="1" applyAlignment="1">
      <alignment horizontal="center"/>
    </xf>
    <xf numFmtId="0" fontId="0" fillId="11" borderId="2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17" fillId="8" borderId="2" xfId="1" applyFont="1" applyFill="1" applyBorder="1" applyAlignment="1">
      <alignment horizontal="center"/>
    </xf>
    <xf numFmtId="0" fontId="17" fillId="5" borderId="2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7" fillId="8" borderId="2" xfId="0" applyFont="1" applyFill="1" applyBorder="1" applyAlignment="1">
      <alignment horizontal="left"/>
    </xf>
    <xf numFmtId="0" fontId="17" fillId="5" borderId="2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7" fillId="11" borderId="2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17" fillId="10" borderId="2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0" fillId="8" borderId="0" xfId="0" applyFill="1" applyAlignment="1">
      <alignment horizontal="center" vertical="center"/>
    </xf>
    <xf numFmtId="0" fontId="17" fillId="5" borderId="2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horizontal="center" vertical="top"/>
    </xf>
    <xf numFmtId="0" fontId="0" fillId="7" borderId="15" xfId="0" applyFill="1" applyBorder="1" applyAlignment="1">
      <alignment horizontal="center"/>
    </xf>
    <xf numFmtId="0" fontId="2" fillId="8" borderId="2" xfId="0" applyFont="1" applyFill="1" applyBorder="1" applyAlignment="1">
      <alignment vertical="top" wrapText="1"/>
    </xf>
    <xf numFmtId="0" fontId="0" fillId="8" borderId="2" xfId="0" applyFont="1" applyFill="1" applyBorder="1" applyAlignment="1"/>
    <xf numFmtId="0" fontId="17" fillId="8" borderId="2" xfId="0" applyFont="1" applyFill="1" applyBorder="1" applyAlignment="1"/>
    <xf numFmtId="0" fontId="0" fillId="8" borderId="2" xfId="0" applyFill="1" applyBorder="1" applyAlignment="1"/>
    <xf numFmtId="0" fontId="16" fillId="7" borderId="2" xfId="0" applyFont="1" applyFill="1" applyBorder="1" applyAlignment="1">
      <alignment horizontal="left"/>
    </xf>
    <xf numFmtId="0" fontId="16" fillId="5" borderId="2" xfId="0" applyFont="1" applyFill="1" applyBorder="1" applyAlignment="1">
      <alignment horizontal="center"/>
    </xf>
    <xf numFmtId="0" fontId="21" fillId="8" borderId="2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0" fontId="16" fillId="8" borderId="2" xfId="1" applyFont="1" applyFill="1" applyBorder="1" applyAlignment="1">
      <alignment horizontal="center"/>
    </xf>
    <xf numFmtId="0" fontId="16" fillId="8" borderId="3" xfId="0" applyFont="1" applyFill="1" applyBorder="1" applyAlignment="1">
      <alignment horizontal="center" vertical="top" wrapText="1"/>
    </xf>
    <xf numFmtId="0" fontId="16" fillId="3" borderId="2" xfId="0" applyFont="1" applyFill="1" applyBorder="1" applyAlignment="1">
      <alignment horizontal="center"/>
    </xf>
    <xf numFmtId="0" fontId="16" fillId="8" borderId="2" xfId="0" applyFont="1" applyFill="1" applyBorder="1" applyAlignment="1"/>
    <xf numFmtId="0" fontId="16" fillId="8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0" fillId="7" borderId="2" xfId="1" applyFont="1" applyFill="1" applyBorder="1" applyAlignment="1">
      <alignment horizontal="center"/>
    </xf>
    <xf numFmtId="0" fontId="17" fillId="8" borderId="3" xfId="0" applyFont="1" applyFill="1" applyBorder="1" applyAlignment="1">
      <alignment horizontal="center" vertical="top" wrapText="1"/>
    </xf>
    <xf numFmtId="0" fontId="17" fillId="7" borderId="2" xfId="1" applyFont="1" applyFill="1" applyBorder="1" applyAlignment="1">
      <alignment horizontal="center"/>
    </xf>
    <xf numFmtId="0" fontId="22" fillId="5" borderId="2" xfId="0" applyFont="1" applyFill="1" applyBorder="1" applyAlignment="1">
      <alignment horizontal="center"/>
    </xf>
    <xf numFmtId="0" fontId="17" fillId="0" borderId="0" xfId="0" applyFont="1"/>
    <xf numFmtId="49" fontId="0" fillId="9" borderId="2" xfId="0" applyNumberFormat="1" applyFill="1" applyBorder="1" applyAlignment="1">
      <alignment horizontal="center"/>
    </xf>
    <xf numFmtId="49" fontId="0" fillId="7" borderId="2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8" borderId="11" xfId="0" applyFill="1" applyBorder="1"/>
    <xf numFmtId="0" fontId="0" fillId="8" borderId="11" xfId="0" applyFill="1" applyBorder="1" applyAlignment="1">
      <alignment horizontal="center"/>
    </xf>
    <xf numFmtId="0" fontId="0" fillId="8" borderId="3" xfId="0" applyFill="1" applyBorder="1" applyAlignment="1">
      <alignment horizontal="center" vertical="top"/>
    </xf>
    <xf numFmtId="0" fontId="19" fillId="8" borderId="3" xfId="0" applyFont="1" applyFill="1" applyBorder="1" applyAlignment="1">
      <alignment horizontal="center" vertical="top" wrapText="1"/>
    </xf>
    <xf numFmtId="0" fontId="22" fillId="8" borderId="3" xfId="0" applyFont="1" applyFill="1" applyBorder="1" applyAlignment="1">
      <alignment horizontal="center" vertical="top" wrapText="1"/>
    </xf>
    <xf numFmtId="0" fontId="17" fillId="8" borderId="3" xfId="0" applyFont="1" applyFill="1" applyBorder="1" applyAlignment="1">
      <alignment horizontal="center" vertical="top"/>
    </xf>
    <xf numFmtId="16" fontId="0" fillId="7" borderId="2" xfId="0" applyNumberFormat="1" applyFont="1" applyFill="1" applyBorder="1" applyAlignment="1">
      <alignment horizontal="center"/>
    </xf>
    <xf numFmtId="0" fontId="16" fillId="0" borderId="3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top" wrapText="1"/>
    </xf>
    <xf numFmtId="0" fontId="24" fillId="7" borderId="2" xfId="0" applyFont="1" applyFill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0" fontId="16" fillId="0" borderId="13" xfId="0" applyFont="1" applyBorder="1" applyAlignment="1">
      <alignment horizontal="left" vertical="top"/>
    </xf>
    <xf numFmtId="0" fontId="22" fillId="0" borderId="3" xfId="0" applyFont="1" applyBorder="1" applyAlignment="1">
      <alignment horizontal="left" vertical="top" wrapText="1"/>
    </xf>
    <xf numFmtId="0" fontId="22" fillId="7" borderId="2" xfId="0" applyFont="1" applyFill="1" applyBorder="1" applyAlignment="1">
      <alignment horizontal="left"/>
    </xf>
    <xf numFmtId="0" fontId="16" fillId="7" borderId="3" xfId="0" applyFont="1" applyFill="1" applyBorder="1" applyAlignment="1">
      <alignment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center"/>
    </xf>
    <xf numFmtId="0" fontId="16" fillId="7" borderId="10" xfId="0" applyFont="1" applyFill="1" applyBorder="1" applyAlignment="1">
      <alignment vertical="top"/>
    </xf>
    <xf numFmtId="0" fontId="22" fillId="7" borderId="10" xfId="0" applyFont="1" applyFill="1" applyBorder="1" applyAlignment="1">
      <alignment vertical="top"/>
    </xf>
    <xf numFmtId="0" fontId="16" fillId="0" borderId="12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7" borderId="12" xfId="0" applyFont="1" applyFill="1" applyBorder="1" applyAlignment="1">
      <alignment vertical="top"/>
    </xf>
    <xf numFmtId="0" fontId="16" fillId="7" borderId="11" xfId="0" applyFont="1" applyFill="1" applyBorder="1" applyAlignment="1">
      <alignment vertical="top"/>
    </xf>
    <xf numFmtId="0" fontId="3" fillId="7" borderId="2" xfId="0" applyFont="1" applyFill="1" applyBorder="1" applyAlignment="1">
      <alignment horizontal="center" vertical="top"/>
    </xf>
    <xf numFmtId="0" fontId="3" fillId="9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3" fillId="8" borderId="2" xfId="0" applyFont="1" applyFill="1" applyBorder="1" applyAlignment="1">
      <alignment horizontal="center" vertical="top"/>
    </xf>
    <xf numFmtId="0" fontId="3" fillId="8" borderId="2" xfId="1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6" borderId="4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horizontal="center" vertical="top"/>
    </xf>
    <xf numFmtId="0" fontId="3" fillId="6" borderId="5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top"/>
    </xf>
    <xf numFmtId="0" fontId="3" fillId="6" borderId="9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25" fillId="0" borderId="0" xfId="0" applyFont="1"/>
    <xf numFmtId="0" fontId="26" fillId="0" borderId="0" xfId="0" applyFont="1" applyAlignment="1"/>
    <xf numFmtId="0" fontId="27" fillId="0" borderId="17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39">
    <cellStyle name="Anteckning" xfId="1" builtinId="10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Följd hyperlänk" xfId="94" builtinId="9" hidden="1"/>
    <cellStyle name="Följd hyperlänk" xfId="96" builtinId="9" hidden="1"/>
    <cellStyle name="Följd hyperlänk" xfId="98" builtinId="9" hidden="1"/>
    <cellStyle name="Följd hyperlänk" xfId="100" builtinId="9" hidden="1"/>
    <cellStyle name="Följd hyperlänk" xfId="102" builtinId="9" hidden="1"/>
    <cellStyle name="Följd hyperlänk" xfId="104" builtinId="9" hidden="1"/>
    <cellStyle name="Följd hyperlänk" xfId="106" builtinId="9" hidden="1"/>
    <cellStyle name="Följd hyperlänk" xfId="108" builtinId="9" hidden="1"/>
    <cellStyle name="Följd hyperlänk" xfId="110" builtinId="9" hidden="1"/>
    <cellStyle name="Följd hyperlänk" xfId="112" builtinId="9" hidden="1"/>
    <cellStyle name="Följd hyperlänk" xfId="114" builtinId="9" hidden="1"/>
    <cellStyle name="Följd hyperlänk" xfId="116" builtinId="9" hidden="1"/>
    <cellStyle name="Följd hyperlänk" xfId="118" builtinId="9" hidden="1"/>
    <cellStyle name="Följd hyperlänk" xfId="120" builtinId="9" hidden="1"/>
    <cellStyle name="Följd hyperlänk" xfId="122" builtinId="9" hidden="1"/>
    <cellStyle name="Följd hyperlänk" xfId="124" builtinId="9" hidden="1"/>
    <cellStyle name="Följd hyperlänk" xfId="126" builtinId="9" hidden="1"/>
    <cellStyle name="Följd hyperlänk" xfId="128" builtinId="9" hidden="1"/>
    <cellStyle name="Följd hyperlänk" xfId="130" builtinId="9" hidden="1"/>
    <cellStyle name="Följd hyperlänk" xfId="132" builtinId="9" hidden="1"/>
    <cellStyle name="Följd hyperlänk" xfId="134" builtinId="9" hidden="1"/>
    <cellStyle name="Följd hyperlänk" xfId="136" builtinId="9" hidden="1"/>
    <cellStyle name="Följd hyperlänk" xfId="138" builtinId="9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 hidden="1"/>
    <cellStyle name="Hyperlänk" xfId="97" builtinId="8" hidden="1"/>
    <cellStyle name="Hyperlänk" xfId="99" builtinId="8" hidden="1"/>
    <cellStyle name="Hyperlänk" xfId="101" builtinId="8" hidden="1"/>
    <cellStyle name="Hyperlänk" xfId="103" builtinId="8" hidden="1"/>
    <cellStyle name="Hyperlänk" xfId="105" builtinId="8" hidden="1"/>
    <cellStyle name="Hyperlänk" xfId="107" builtinId="8" hidden="1"/>
    <cellStyle name="Hyperlänk" xfId="109" builtinId="8" hidden="1"/>
    <cellStyle name="Hyperlänk" xfId="111" builtinId="8" hidden="1"/>
    <cellStyle name="Hyperlänk" xfId="113" builtinId="8" hidden="1"/>
    <cellStyle name="Hyperlänk" xfId="115" builtinId="8" hidden="1"/>
    <cellStyle name="Hyperlänk" xfId="117" builtinId="8" hidden="1"/>
    <cellStyle name="Hyperlänk" xfId="119" builtinId="8" hidden="1"/>
    <cellStyle name="Hyperlänk" xfId="121" builtinId="8" hidden="1"/>
    <cellStyle name="Hyperlänk" xfId="123" builtinId="8" hidden="1"/>
    <cellStyle name="Hyperlänk" xfId="125" builtinId="8" hidden="1"/>
    <cellStyle name="Hyperlänk" xfId="127" builtinId="8" hidden="1"/>
    <cellStyle name="Hyperlänk" xfId="129" builtinId="8" hidden="1"/>
    <cellStyle name="Hyperlänk" xfId="131" builtinId="8" hidden="1"/>
    <cellStyle name="Hyperlänk" xfId="133" builtinId="8" hidden="1"/>
    <cellStyle name="Hyperlänk" xfId="135" builtinId="8" hidden="1"/>
    <cellStyle name="Hyperlänk" xfId="137" builtinId="8" hidden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4"/>
  <sheetViews>
    <sheetView tabSelected="1" workbookViewId="0">
      <selection activeCell="W5" sqref="W5"/>
    </sheetView>
  </sheetViews>
  <sheetFormatPr defaultRowHeight="14.4" x14ac:dyDescent="0.3"/>
  <cols>
    <col min="1" max="1" width="25.6640625" customWidth="1"/>
    <col min="2" max="2" width="11.77734375" customWidth="1"/>
    <col min="3" max="3" width="11.21875" customWidth="1"/>
    <col min="4" max="4" width="17" customWidth="1"/>
    <col min="5" max="5" width="11.88671875" customWidth="1"/>
    <col min="6" max="6" width="13.33203125" customWidth="1"/>
    <col min="7" max="7" width="15.21875" customWidth="1"/>
    <col min="8" max="8" width="8.88671875" customWidth="1"/>
    <col min="9" max="9" width="23.33203125" customWidth="1"/>
    <col min="10" max="10" width="11.44140625" customWidth="1"/>
    <col min="11" max="11" width="12.109375" customWidth="1"/>
    <col min="12" max="12" width="18.6640625" customWidth="1"/>
    <col min="13" max="13" width="11.77734375" customWidth="1"/>
    <col min="14" max="14" width="13.33203125" customWidth="1"/>
    <col min="15" max="15" width="14.44140625" customWidth="1"/>
    <col min="16" max="16" width="13.77734375" customWidth="1"/>
    <col min="17" max="17" width="15.109375" customWidth="1"/>
    <col min="18" max="18" width="18.6640625" customWidth="1"/>
    <col min="19" max="19" width="20.88671875" customWidth="1"/>
    <col min="20" max="20" width="15.109375" customWidth="1"/>
    <col min="21" max="21" width="12.44140625" customWidth="1"/>
    <col min="22" max="22" width="18.33203125" customWidth="1"/>
    <col min="23" max="23" width="16.21875" customWidth="1"/>
    <col min="24" max="24" width="13.44140625" customWidth="1"/>
    <col min="25" max="25" width="14" customWidth="1"/>
    <col min="26" max="26" width="18" customWidth="1"/>
    <col min="27" max="27" width="15.109375" customWidth="1"/>
    <col min="28" max="28" width="13.77734375" customWidth="1"/>
    <col min="29" max="29" width="16.33203125" customWidth="1"/>
    <col min="30" max="30" width="12.5546875" customWidth="1"/>
    <col min="31" max="31" width="11" customWidth="1"/>
    <col min="32" max="32" width="13.6640625" customWidth="1"/>
    <col min="33" max="33" width="19.109375" customWidth="1"/>
  </cols>
  <sheetData>
    <row r="1" spans="1:33" s="101" customFormat="1" ht="18" x14ac:dyDescent="0.35">
      <c r="A1" s="150" t="s">
        <v>1015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1:33" x14ac:dyDescent="0.3">
      <c r="A2" s="151" t="s">
        <v>12</v>
      </c>
      <c r="B2" s="151" t="s">
        <v>949</v>
      </c>
      <c r="C2" s="151" t="s">
        <v>950</v>
      </c>
      <c r="D2" s="151" t="s">
        <v>951</v>
      </c>
      <c r="E2" s="151" t="s">
        <v>952</v>
      </c>
      <c r="F2" s="151" t="s">
        <v>953</v>
      </c>
      <c r="G2" s="151" t="s">
        <v>954</v>
      </c>
      <c r="H2" s="151" t="s">
        <v>955</v>
      </c>
      <c r="I2" s="151" t="s">
        <v>1016</v>
      </c>
      <c r="J2" s="151" t="s">
        <v>956</v>
      </c>
      <c r="K2" s="153" t="s">
        <v>5</v>
      </c>
      <c r="L2" s="151" t="s">
        <v>957</v>
      </c>
      <c r="M2" s="151" t="s">
        <v>958</v>
      </c>
      <c r="N2" s="151" t="s">
        <v>959</v>
      </c>
      <c r="O2" s="151" t="s">
        <v>960</v>
      </c>
      <c r="P2" s="151" t="s">
        <v>961</v>
      </c>
      <c r="Q2" s="151" t="s">
        <v>962</v>
      </c>
      <c r="R2" s="151" t="s">
        <v>963</v>
      </c>
      <c r="S2" s="151" t="s">
        <v>964</v>
      </c>
      <c r="T2" s="151" t="s">
        <v>965</v>
      </c>
      <c r="U2" s="151" t="s">
        <v>966</v>
      </c>
      <c r="V2" s="151" t="s">
        <v>967</v>
      </c>
      <c r="W2" s="151" t="s">
        <v>968</v>
      </c>
      <c r="X2" s="151" t="s">
        <v>969</v>
      </c>
      <c r="Y2" s="153" t="s">
        <v>970</v>
      </c>
      <c r="Z2" s="151" t="s">
        <v>971</v>
      </c>
      <c r="AA2" s="151" t="s">
        <v>972</v>
      </c>
      <c r="AB2" s="151" t="s">
        <v>973</v>
      </c>
      <c r="AC2" s="151" t="s">
        <v>974</v>
      </c>
      <c r="AD2" s="151" t="s">
        <v>975</v>
      </c>
      <c r="AE2" s="151" t="s">
        <v>976</v>
      </c>
      <c r="AF2" s="151" t="s">
        <v>977</v>
      </c>
      <c r="AG2" s="151" t="s">
        <v>978</v>
      </c>
    </row>
    <row r="3" spans="1:33" ht="124.2" x14ac:dyDescent="0.3">
      <c r="A3" s="152" t="s">
        <v>1017</v>
      </c>
      <c r="B3" s="152" t="s">
        <v>1018</v>
      </c>
      <c r="C3" s="152" t="s">
        <v>1019</v>
      </c>
      <c r="D3" s="152" t="s">
        <v>1020</v>
      </c>
      <c r="E3" s="152" t="s">
        <v>1021</v>
      </c>
      <c r="F3" s="152" t="s">
        <v>1022</v>
      </c>
      <c r="G3" s="152" t="s">
        <v>1023</v>
      </c>
      <c r="H3" s="152" t="s">
        <v>1024</v>
      </c>
      <c r="I3" s="152" t="s">
        <v>1025</v>
      </c>
      <c r="J3" s="152" t="s">
        <v>1026</v>
      </c>
      <c r="K3" s="152" t="s">
        <v>1027</v>
      </c>
      <c r="L3" s="152" t="s">
        <v>1028</v>
      </c>
      <c r="M3" s="152" t="s">
        <v>1029</v>
      </c>
      <c r="N3" s="152" t="s">
        <v>1030</v>
      </c>
      <c r="O3" s="152" t="s">
        <v>1031</v>
      </c>
      <c r="P3" s="152" t="s">
        <v>1032</v>
      </c>
      <c r="Q3" s="152" t="s">
        <v>1010</v>
      </c>
      <c r="R3" s="152" t="s">
        <v>1033</v>
      </c>
      <c r="S3" s="152" t="s">
        <v>1047</v>
      </c>
      <c r="T3" s="152" t="s">
        <v>1034</v>
      </c>
      <c r="U3" s="152" t="s">
        <v>1003</v>
      </c>
      <c r="V3" s="152" t="s">
        <v>1035</v>
      </c>
      <c r="W3" s="152" t="s">
        <v>1036</v>
      </c>
      <c r="X3" s="152" t="s">
        <v>1037</v>
      </c>
      <c r="Y3" s="152" t="s">
        <v>1046</v>
      </c>
      <c r="Z3" s="152" t="s">
        <v>1038</v>
      </c>
      <c r="AA3" s="152" t="s">
        <v>1039</v>
      </c>
      <c r="AB3" s="152" t="s">
        <v>1040</v>
      </c>
      <c r="AC3" s="152" t="s">
        <v>1041</v>
      </c>
      <c r="AD3" s="152" t="s">
        <v>1042</v>
      </c>
      <c r="AE3" s="152" t="s">
        <v>1043</v>
      </c>
      <c r="AF3" s="152" t="s">
        <v>1044</v>
      </c>
      <c r="AG3" s="152" t="s">
        <v>1045</v>
      </c>
    </row>
    <row r="4" spans="1:33" x14ac:dyDescent="0.3">
      <c r="A4" t="s">
        <v>614</v>
      </c>
      <c r="B4" s="154">
        <v>1</v>
      </c>
      <c r="C4" s="154" t="s">
        <v>71</v>
      </c>
      <c r="D4" s="154">
        <v>0</v>
      </c>
      <c r="E4" s="154">
        <v>2</v>
      </c>
      <c r="F4" s="154">
        <v>2</v>
      </c>
      <c r="G4" s="154">
        <v>0.3010299956639812</v>
      </c>
      <c r="H4" s="154" t="s">
        <v>262</v>
      </c>
      <c r="I4" s="154" t="s">
        <v>611</v>
      </c>
      <c r="J4" s="154" t="s">
        <v>72</v>
      </c>
      <c r="K4" s="154" t="s">
        <v>140</v>
      </c>
      <c r="L4" s="154" t="s">
        <v>979</v>
      </c>
      <c r="M4" s="154">
        <v>5.4333333333333336</v>
      </c>
      <c r="N4" s="154">
        <v>817</v>
      </c>
      <c r="O4" s="154">
        <v>2.9122220565324155</v>
      </c>
      <c r="P4" s="154" t="s">
        <v>141</v>
      </c>
      <c r="Q4" s="154">
        <v>1</v>
      </c>
      <c r="R4" s="154" t="s">
        <v>74</v>
      </c>
      <c r="S4" s="154" t="s">
        <v>552</v>
      </c>
      <c r="T4" s="154" t="s">
        <v>552</v>
      </c>
      <c r="U4" s="154">
        <v>1</v>
      </c>
      <c r="V4" s="154"/>
      <c r="W4" s="154">
        <v>0</v>
      </c>
      <c r="X4" s="154"/>
      <c r="Y4" s="154"/>
      <c r="Z4" s="154">
        <v>365.82145087761103</v>
      </c>
      <c r="AA4" s="154">
        <v>193.732615470078</v>
      </c>
      <c r="AB4" s="154">
        <v>5</v>
      </c>
      <c r="AC4" s="154">
        <v>-21.0081224621924</v>
      </c>
      <c r="AD4" s="154">
        <v>71.071674912301006</v>
      </c>
      <c r="AE4" s="154">
        <v>5</v>
      </c>
      <c r="AF4" s="154">
        <v>0</v>
      </c>
      <c r="AG4" s="154">
        <v>1</v>
      </c>
    </row>
    <row r="5" spans="1:33" x14ac:dyDescent="0.3">
      <c r="A5" t="s">
        <v>615</v>
      </c>
      <c r="B5" s="154">
        <v>1</v>
      </c>
      <c r="C5" s="154" t="s">
        <v>71</v>
      </c>
      <c r="D5" s="154">
        <v>1</v>
      </c>
      <c r="E5" s="154">
        <v>3</v>
      </c>
      <c r="F5" s="154">
        <v>3</v>
      </c>
      <c r="G5" s="154">
        <v>0.47712125471966244</v>
      </c>
      <c r="H5" s="154" t="s">
        <v>262</v>
      </c>
      <c r="I5" s="154" t="s">
        <v>611</v>
      </c>
      <c r="J5" s="154" t="s">
        <v>72</v>
      </c>
      <c r="K5" s="154" t="s">
        <v>140</v>
      </c>
      <c r="L5" s="154" t="s">
        <v>979</v>
      </c>
      <c r="M5" s="154">
        <v>5.4333333333333336</v>
      </c>
      <c r="N5" s="154">
        <v>817</v>
      </c>
      <c r="O5" s="154">
        <v>2.9122220565324155</v>
      </c>
      <c r="P5" s="154" t="s">
        <v>141</v>
      </c>
      <c r="Q5" s="154">
        <v>1</v>
      </c>
      <c r="R5" s="154" t="s">
        <v>74</v>
      </c>
      <c r="S5" s="154" t="s">
        <v>552</v>
      </c>
      <c r="T5" s="154" t="s">
        <v>552</v>
      </c>
      <c r="U5" s="154">
        <v>1</v>
      </c>
      <c r="V5" s="154"/>
      <c r="W5" s="154">
        <v>0</v>
      </c>
      <c r="X5" s="154"/>
      <c r="Y5" s="154"/>
      <c r="Z5" s="154">
        <v>436.64572251710899</v>
      </c>
      <c r="AA5" s="154">
        <v>200.675536592474</v>
      </c>
      <c r="AB5" s="154">
        <v>5</v>
      </c>
      <c r="AC5" s="154">
        <v>53.086412833289003</v>
      </c>
      <c r="AD5" s="154">
        <v>133.429889873006</v>
      </c>
      <c r="AE5" s="154">
        <v>5</v>
      </c>
      <c r="AF5" s="154">
        <v>0</v>
      </c>
      <c r="AG5" s="154">
        <v>1</v>
      </c>
    </row>
    <row r="6" spans="1:33" x14ac:dyDescent="0.3">
      <c r="A6" t="s">
        <v>932</v>
      </c>
      <c r="B6" s="154">
        <v>2</v>
      </c>
      <c r="C6" s="154" t="s">
        <v>71</v>
      </c>
      <c r="D6" s="154">
        <v>2</v>
      </c>
      <c r="E6" s="154">
        <v>0</v>
      </c>
      <c r="F6" s="154">
        <v>0.4</v>
      </c>
      <c r="G6" s="154">
        <v>-0.3979400086720376</v>
      </c>
      <c r="H6" s="154" t="s">
        <v>263</v>
      </c>
      <c r="I6" s="154" t="s">
        <v>58</v>
      </c>
      <c r="J6" s="154" t="s">
        <v>58</v>
      </c>
      <c r="K6" s="154" t="s">
        <v>148</v>
      </c>
      <c r="L6" s="154" t="s">
        <v>980</v>
      </c>
      <c r="M6" s="154">
        <v>7.7499999999999991</v>
      </c>
      <c r="N6" s="154">
        <v>479</v>
      </c>
      <c r="O6" s="154">
        <v>2.6803355134145632</v>
      </c>
      <c r="P6" s="154" t="s">
        <v>136</v>
      </c>
      <c r="Q6" s="154">
        <v>4</v>
      </c>
      <c r="R6" s="154" t="s">
        <v>508</v>
      </c>
      <c r="S6" s="154" t="s">
        <v>552</v>
      </c>
      <c r="T6" s="154" t="s">
        <v>554</v>
      </c>
      <c r="U6" s="154">
        <v>2</v>
      </c>
      <c r="V6" s="154">
        <v>42.666666666666693</v>
      </c>
      <c r="W6" s="154">
        <v>1</v>
      </c>
      <c r="X6" s="154"/>
      <c r="Y6" s="154"/>
      <c r="Z6" s="154">
        <v>52.974308443381801</v>
      </c>
      <c r="AA6" s="154">
        <v>31.015953363222899</v>
      </c>
      <c r="AB6" s="154">
        <v>2</v>
      </c>
      <c r="AC6" s="154">
        <v>9.9548694266945592</v>
      </c>
      <c r="AD6" s="154">
        <v>5.1017233740366796</v>
      </c>
      <c r="AE6" s="154">
        <v>4</v>
      </c>
      <c r="AF6" s="154">
        <v>0</v>
      </c>
      <c r="AG6" s="154">
        <v>1</v>
      </c>
    </row>
    <row r="7" spans="1:33" x14ac:dyDescent="0.3">
      <c r="A7" t="s">
        <v>616</v>
      </c>
      <c r="B7" s="154">
        <v>3</v>
      </c>
      <c r="C7" s="154" t="s">
        <v>9</v>
      </c>
      <c r="D7" s="154">
        <v>0</v>
      </c>
      <c r="E7" s="154">
        <v>1</v>
      </c>
      <c r="F7" s="154">
        <v>1</v>
      </c>
      <c r="G7" s="154">
        <v>0</v>
      </c>
      <c r="H7" s="154" t="s">
        <v>263</v>
      </c>
      <c r="I7" s="154" t="s">
        <v>72</v>
      </c>
      <c r="J7" s="154" t="s">
        <v>72</v>
      </c>
      <c r="K7" s="154" t="s">
        <v>188</v>
      </c>
      <c r="L7" s="154" t="s">
        <v>979</v>
      </c>
      <c r="M7" s="154">
        <v>3.1750000000000003</v>
      </c>
      <c r="N7" s="154">
        <v>585</v>
      </c>
      <c r="O7" s="154">
        <v>2.7671558660821804</v>
      </c>
      <c r="P7" s="154" t="s">
        <v>155</v>
      </c>
      <c r="Q7" s="154">
        <v>4</v>
      </c>
      <c r="R7" s="154" t="s">
        <v>228</v>
      </c>
      <c r="S7" s="154" t="s">
        <v>552</v>
      </c>
      <c r="T7" s="154" t="s">
        <v>552</v>
      </c>
      <c r="U7" s="154">
        <v>1</v>
      </c>
      <c r="V7" s="154">
        <v>88</v>
      </c>
      <c r="W7" s="154">
        <v>1</v>
      </c>
      <c r="X7" s="154" t="s">
        <v>930</v>
      </c>
      <c r="Y7" s="154"/>
      <c r="Z7" s="154">
        <v>558.38024224689502</v>
      </c>
      <c r="AA7" s="154">
        <v>408.939363299989</v>
      </c>
      <c r="AB7" s="154">
        <v>17</v>
      </c>
      <c r="AC7" s="154">
        <v>167.77561086395301</v>
      </c>
      <c r="AD7" s="154">
        <v>63.5205739505531</v>
      </c>
      <c r="AE7" s="154">
        <v>17</v>
      </c>
      <c r="AF7" s="154">
        <v>0</v>
      </c>
      <c r="AG7" s="154">
        <v>1</v>
      </c>
    </row>
    <row r="8" spans="1:33" x14ac:dyDescent="0.3">
      <c r="A8" t="s">
        <v>617</v>
      </c>
      <c r="B8" s="154">
        <v>3</v>
      </c>
      <c r="C8" s="154" t="s">
        <v>9</v>
      </c>
      <c r="D8" s="154">
        <v>0</v>
      </c>
      <c r="E8" s="154">
        <v>1</v>
      </c>
      <c r="F8" s="154">
        <v>1</v>
      </c>
      <c r="G8" s="154">
        <v>0</v>
      </c>
      <c r="H8" s="154" t="s">
        <v>263</v>
      </c>
      <c r="I8" s="154" t="s">
        <v>72</v>
      </c>
      <c r="J8" s="154" t="s">
        <v>72</v>
      </c>
      <c r="K8" s="154" t="s">
        <v>188</v>
      </c>
      <c r="L8" s="154" t="s">
        <v>979</v>
      </c>
      <c r="M8" s="154">
        <v>3.1750000000000003</v>
      </c>
      <c r="N8" s="154">
        <v>585</v>
      </c>
      <c r="O8" s="154">
        <v>2.7671558660821804</v>
      </c>
      <c r="P8" s="154" t="s">
        <v>155</v>
      </c>
      <c r="Q8" s="154">
        <v>4</v>
      </c>
      <c r="R8" s="154" t="s">
        <v>228</v>
      </c>
      <c r="S8" s="154" t="s">
        <v>552</v>
      </c>
      <c r="T8" s="154" t="s">
        <v>552</v>
      </c>
      <c r="U8" s="154">
        <v>1</v>
      </c>
      <c r="V8" s="154">
        <v>125</v>
      </c>
      <c r="W8" s="154">
        <v>1</v>
      </c>
      <c r="X8" s="154" t="s">
        <v>930</v>
      </c>
      <c r="Y8" s="154"/>
      <c r="Z8" s="154">
        <v>979.11771656906001</v>
      </c>
      <c r="AA8" s="154">
        <v>943.77328804893205</v>
      </c>
      <c r="AB8" s="154">
        <v>14</v>
      </c>
      <c r="AC8" s="154">
        <v>252.903894970999</v>
      </c>
      <c r="AD8" s="154">
        <v>120.413745287715</v>
      </c>
      <c r="AE8" s="154">
        <v>14</v>
      </c>
      <c r="AF8" s="154">
        <v>0</v>
      </c>
      <c r="AG8" s="154">
        <v>1</v>
      </c>
    </row>
    <row r="9" spans="1:33" x14ac:dyDescent="0.3">
      <c r="A9" t="s">
        <v>618</v>
      </c>
      <c r="B9" s="154">
        <v>3</v>
      </c>
      <c r="C9" s="154" t="s">
        <v>9</v>
      </c>
      <c r="D9" s="154">
        <v>1</v>
      </c>
      <c r="E9" s="154">
        <v>5</v>
      </c>
      <c r="F9" s="154">
        <v>5</v>
      </c>
      <c r="G9" s="154">
        <v>0.69897000433601886</v>
      </c>
      <c r="H9" s="154" t="s">
        <v>263</v>
      </c>
      <c r="I9" s="154" t="s">
        <v>72</v>
      </c>
      <c r="J9" s="154" t="s">
        <v>72</v>
      </c>
      <c r="K9" s="154" t="s">
        <v>188</v>
      </c>
      <c r="L9" s="154" t="s">
        <v>979</v>
      </c>
      <c r="M9" s="154">
        <v>3.1750000000000003</v>
      </c>
      <c r="N9" s="154">
        <v>585</v>
      </c>
      <c r="O9" s="154">
        <v>2.7671558660821804</v>
      </c>
      <c r="P9" s="154" t="s">
        <v>155</v>
      </c>
      <c r="Q9" s="154">
        <v>4</v>
      </c>
      <c r="R9" s="154" t="s">
        <v>228</v>
      </c>
      <c r="S9" s="154" t="s">
        <v>552</v>
      </c>
      <c r="T9" s="154" t="s">
        <v>552</v>
      </c>
      <c r="U9" s="154">
        <v>1</v>
      </c>
      <c r="V9" s="154">
        <v>88</v>
      </c>
      <c r="W9" s="154">
        <v>1</v>
      </c>
      <c r="X9" s="154" t="s">
        <v>930</v>
      </c>
      <c r="Y9" s="154"/>
      <c r="Z9" s="154">
        <v>235.39012397478601</v>
      </c>
      <c r="AA9" s="154">
        <v>112.538398690387</v>
      </c>
      <c r="AB9" s="154">
        <v>17</v>
      </c>
      <c r="AC9" s="154">
        <v>150.08969694168499</v>
      </c>
      <c r="AD9" s="154">
        <v>87.116147052148804</v>
      </c>
      <c r="AE9" s="154">
        <v>17</v>
      </c>
      <c r="AF9" s="154">
        <v>0</v>
      </c>
      <c r="AG9" s="154">
        <v>1</v>
      </c>
    </row>
    <row r="10" spans="1:33" x14ac:dyDescent="0.3">
      <c r="A10" t="s">
        <v>619</v>
      </c>
      <c r="B10" s="154">
        <v>3</v>
      </c>
      <c r="C10" s="154" t="s">
        <v>9</v>
      </c>
      <c r="D10" s="154">
        <v>1</v>
      </c>
      <c r="E10" s="154">
        <v>5</v>
      </c>
      <c r="F10" s="154">
        <v>5</v>
      </c>
      <c r="G10" s="154">
        <v>0.69897000433601886</v>
      </c>
      <c r="H10" s="154" t="s">
        <v>263</v>
      </c>
      <c r="I10" s="154" t="s">
        <v>72</v>
      </c>
      <c r="J10" s="154" t="s">
        <v>72</v>
      </c>
      <c r="K10" s="154" t="s">
        <v>188</v>
      </c>
      <c r="L10" s="154" t="s">
        <v>979</v>
      </c>
      <c r="M10" s="154">
        <v>3.1750000000000003</v>
      </c>
      <c r="N10" s="154">
        <v>585</v>
      </c>
      <c r="O10" s="154">
        <v>2.7671558660821804</v>
      </c>
      <c r="P10" s="154" t="s">
        <v>155</v>
      </c>
      <c r="Q10" s="154">
        <v>4</v>
      </c>
      <c r="R10" s="154" t="s">
        <v>228</v>
      </c>
      <c r="S10" s="154" t="s">
        <v>552</v>
      </c>
      <c r="T10" s="154" t="s">
        <v>552</v>
      </c>
      <c r="U10" s="154">
        <v>1</v>
      </c>
      <c r="V10" s="154">
        <v>125</v>
      </c>
      <c r="W10" s="154">
        <v>1</v>
      </c>
      <c r="X10" s="154" t="s">
        <v>930</v>
      </c>
      <c r="Y10" s="154"/>
      <c r="Z10" s="154">
        <v>370.22396171982501</v>
      </c>
      <c r="AA10" s="154">
        <v>247.62610707277599</v>
      </c>
      <c r="AB10" s="154">
        <v>14</v>
      </c>
      <c r="AC10" s="154">
        <v>252.14878585103</v>
      </c>
      <c r="AD10" s="154">
        <v>217.79075943860599</v>
      </c>
      <c r="AE10" s="154">
        <v>14</v>
      </c>
      <c r="AF10" s="154">
        <v>0</v>
      </c>
      <c r="AG10" s="154">
        <v>1</v>
      </c>
    </row>
    <row r="11" spans="1:33" x14ac:dyDescent="0.3">
      <c r="A11" t="s">
        <v>620</v>
      </c>
      <c r="B11" s="154">
        <v>4</v>
      </c>
      <c r="C11" s="154" t="s">
        <v>9</v>
      </c>
      <c r="D11" s="154">
        <v>0</v>
      </c>
      <c r="E11" s="154">
        <v>0</v>
      </c>
      <c r="F11" s="154">
        <v>0.4</v>
      </c>
      <c r="G11" s="154">
        <v>-0.3979400086720376</v>
      </c>
      <c r="H11" s="154" t="s">
        <v>263</v>
      </c>
      <c r="I11" s="154" t="s">
        <v>611</v>
      </c>
      <c r="J11" s="154" t="s">
        <v>72</v>
      </c>
      <c r="K11" s="154" t="s">
        <v>160</v>
      </c>
      <c r="L11" s="154" t="s">
        <v>980</v>
      </c>
      <c r="M11" s="154">
        <v>2.6333333333333342</v>
      </c>
      <c r="N11" s="154">
        <v>1071</v>
      </c>
      <c r="O11" s="154">
        <v>3.0297894708318558</v>
      </c>
      <c r="P11" s="154" t="s">
        <v>161</v>
      </c>
      <c r="Q11" s="154">
        <v>4</v>
      </c>
      <c r="R11" s="154" t="s">
        <v>381</v>
      </c>
      <c r="S11" s="154" t="s">
        <v>552</v>
      </c>
      <c r="T11" s="154" t="s">
        <v>552</v>
      </c>
      <c r="U11" s="154">
        <v>1</v>
      </c>
      <c r="V11" s="154">
        <v>2</v>
      </c>
      <c r="W11" s="154">
        <v>1</v>
      </c>
      <c r="X11" s="154" t="s">
        <v>931</v>
      </c>
      <c r="Y11" s="154"/>
      <c r="Z11" s="154">
        <v>307.34357997531401</v>
      </c>
      <c r="AA11" s="154">
        <v>95.344081420307504</v>
      </c>
      <c r="AB11" s="154">
        <v>6</v>
      </c>
      <c r="AC11" s="154">
        <v>244.23423252616001</v>
      </c>
      <c r="AD11" s="154">
        <v>78.224844658531893</v>
      </c>
      <c r="AE11" s="154">
        <v>6</v>
      </c>
      <c r="AF11" s="154">
        <v>0</v>
      </c>
      <c r="AG11" s="154">
        <v>1</v>
      </c>
    </row>
    <row r="12" spans="1:33" x14ac:dyDescent="0.3">
      <c r="A12" t="s">
        <v>621</v>
      </c>
      <c r="B12" s="154">
        <v>4</v>
      </c>
      <c r="C12" s="154" t="s">
        <v>9</v>
      </c>
      <c r="D12" s="154">
        <v>1</v>
      </c>
      <c r="E12" s="154">
        <v>1</v>
      </c>
      <c r="F12" s="154">
        <v>1</v>
      </c>
      <c r="G12" s="154">
        <v>0</v>
      </c>
      <c r="H12" s="154" t="s">
        <v>263</v>
      </c>
      <c r="I12" s="154" t="s">
        <v>611</v>
      </c>
      <c r="J12" s="154" t="s">
        <v>72</v>
      </c>
      <c r="K12" s="154" t="s">
        <v>160</v>
      </c>
      <c r="L12" s="154" t="s">
        <v>980</v>
      </c>
      <c r="M12" s="154">
        <v>2.6333333333333342</v>
      </c>
      <c r="N12" s="154">
        <v>1071</v>
      </c>
      <c r="O12" s="154">
        <v>3.0297894708318558</v>
      </c>
      <c r="P12" s="154" t="s">
        <v>161</v>
      </c>
      <c r="Q12" s="154">
        <v>4</v>
      </c>
      <c r="R12" s="154" t="s">
        <v>381</v>
      </c>
      <c r="S12" s="154" t="s">
        <v>552</v>
      </c>
      <c r="T12" s="154" t="s">
        <v>552</v>
      </c>
      <c r="U12" s="154">
        <v>1</v>
      </c>
      <c r="V12" s="154">
        <v>2</v>
      </c>
      <c r="W12" s="154">
        <v>1</v>
      </c>
      <c r="X12" s="154" t="s">
        <v>931</v>
      </c>
      <c r="Y12" s="154"/>
      <c r="Z12" s="154">
        <v>262.00414719327699</v>
      </c>
      <c r="AA12" s="154">
        <v>82.577527157298803</v>
      </c>
      <c r="AB12" s="154">
        <v>6</v>
      </c>
      <c r="AC12" s="154">
        <v>262.23459443389299</v>
      </c>
      <c r="AD12" s="154">
        <v>79.7887034403836</v>
      </c>
      <c r="AE12" s="154">
        <v>6</v>
      </c>
      <c r="AF12" s="154">
        <v>0</v>
      </c>
      <c r="AG12" s="154">
        <v>1</v>
      </c>
    </row>
    <row r="13" spans="1:33" x14ac:dyDescent="0.3">
      <c r="A13" t="s">
        <v>622</v>
      </c>
      <c r="B13" s="154">
        <v>1</v>
      </c>
      <c r="C13" s="154" t="s">
        <v>71</v>
      </c>
      <c r="D13" s="154">
        <v>0</v>
      </c>
      <c r="E13" s="154">
        <v>0</v>
      </c>
      <c r="F13" s="154">
        <v>0.3</v>
      </c>
      <c r="G13" s="154">
        <v>-0.52287874528033762</v>
      </c>
      <c r="H13" s="154" t="s">
        <v>262</v>
      </c>
      <c r="I13" s="154" t="s">
        <v>611</v>
      </c>
      <c r="J13" s="154" t="s">
        <v>72</v>
      </c>
      <c r="K13" s="154" t="s">
        <v>140</v>
      </c>
      <c r="L13" s="154" t="s">
        <v>979</v>
      </c>
      <c r="M13" s="154">
        <v>5.4333333333333336</v>
      </c>
      <c r="N13" s="154">
        <v>817</v>
      </c>
      <c r="O13" s="154">
        <v>2.9122220565324155</v>
      </c>
      <c r="P13" s="154" t="s">
        <v>164</v>
      </c>
      <c r="Q13" s="154">
        <v>1</v>
      </c>
      <c r="R13" s="154" t="s">
        <v>94</v>
      </c>
      <c r="S13" s="154" t="s">
        <v>553</v>
      </c>
      <c r="T13" s="154" t="s">
        <v>553</v>
      </c>
      <c r="U13" s="154">
        <v>3</v>
      </c>
      <c r="V13" s="154"/>
      <c r="W13" s="154">
        <v>0</v>
      </c>
      <c r="X13" s="154"/>
      <c r="Y13" s="154"/>
      <c r="Z13" s="154">
        <v>400.70000295359898</v>
      </c>
      <c r="AA13" s="154">
        <v>242.763120332124</v>
      </c>
      <c r="AB13" s="154">
        <v>3</v>
      </c>
      <c r="AC13" s="154">
        <v>8.1945962266127896</v>
      </c>
      <c r="AD13" s="154">
        <v>74.1615627757146</v>
      </c>
      <c r="AE13" s="154">
        <v>3</v>
      </c>
      <c r="AF13" s="154">
        <v>0</v>
      </c>
      <c r="AG13" s="154">
        <v>1</v>
      </c>
    </row>
    <row r="14" spans="1:33" x14ac:dyDescent="0.3">
      <c r="A14" t="s">
        <v>623</v>
      </c>
      <c r="B14" s="154">
        <v>1</v>
      </c>
      <c r="C14" s="154" t="s">
        <v>71</v>
      </c>
      <c r="D14" s="154">
        <v>4</v>
      </c>
      <c r="E14" s="154">
        <v>1</v>
      </c>
      <c r="F14" s="154">
        <v>1</v>
      </c>
      <c r="G14" s="154">
        <v>0</v>
      </c>
      <c r="H14" s="154" t="s">
        <v>262</v>
      </c>
      <c r="I14" s="154" t="s">
        <v>611</v>
      </c>
      <c r="J14" s="154" t="s">
        <v>72</v>
      </c>
      <c r="K14" s="154" t="s">
        <v>140</v>
      </c>
      <c r="L14" s="154" t="s">
        <v>979</v>
      </c>
      <c r="M14" s="154">
        <v>5.4333333333333336</v>
      </c>
      <c r="N14" s="154">
        <v>817</v>
      </c>
      <c r="O14" s="154">
        <v>2.9122220565324155</v>
      </c>
      <c r="P14" s="154" t="s">
        <v>164</v>
      </c>
      <c r="Q14" s="154">
        <v>1</v>
      </c>
      <c r="R14" s="154" t="s">
        <v>94</v>
      </c>
      <c r="S14" s="154" t="s">
        <v>553</v>
      </c>
      <c r="T14" s="154" t="s">
        <v>553</v>
      </c>
      <c r="U14" s="154">
        <v>3</v>
      </c>
      <c r="V14" s="154"/>
      <c r="W14" s="154">
        <v>0</v>
      </c>
      <c r="X14" s="154"/>
      <c r="Y14" s="154"/>
      <c r="Z14" s="154">
        <v>340.13940987092701</v>
      </c>
      <c r="AA14" s="154">
        <v>174.02173022637501</v>
      </c>
      <c r="AB14" s="154">
        <v>5</v>
      </c>
      <c r="AC14" s="154">
        <v>-39.347845349558298</v>
      </c>
      <c r="AD14" s="154">
        <v>79.042234317122094</v>
      </c>
      <c r="AE14" s="154">
        <v>5</v>
      </c>
      <c r="AF14" s="154">
        <v>0</v>
      </c>
      <c r="AG14" s="154">
        <v>1</v>
      </c>
    </row>
    <row r="15" spans="1:33" x14ac:dyDescent="0.3">
      <c r="A15" t="s">
        <v>624</v>
      </c>
      <c r="B15" s="154">
        <v>1</v>
      </c>
      <c r="C15" s="154" t="s">
        <v>71</v>
      </c>
      <c r="D15" s="154">
        <v>1</v>
      </c>
      <c r="E15" s="154">
        <v>2</v>
      </c>
      <c r="F15" s="154">
        <v>2</v>
      </c>
      <c r="G15" s="154">
        <v>0.3010299956639812</v>
      </c>
      <c r="H15" s="154" t="s">
        <v>262</v>
      </c>
      <c r="I15" s="154" t="s">
        <v>611</v>
      </c>
      <c r="J15" s="154" t="s">
        <v>72</v>
      </c>
      <c r="K15" s="154" t="s">
        <v>140</v>
      </c>
      <c r="L15" s="154" t="s">
        <v>979</v>
      </c>
      <c r="M15" s="154">
        <v>5.4333333333333336</v>
      </c>
      <c r="N15" s="154">
        <v>817</v>
      </c>
      <c r="O15" s="154">
        <v>2.9122220565324155</v>
      </c>
      <c r="P15" s="154" t="s">
        <v>164</v>
      </c>
      <c r="Q15" s="154">
        <v>1</v>
      </c>
      <c r="R15" s="154" t="s">
        <v>94</v>
      </c>
      <c r="S15" s="154" t="s">
        <v>553</v>
      </c>
      <c r="T15" s="154" t="s">
        <v>553</v>
      </c>
      <c r="U15" s="154">
        <v>3</v>
      </c>
      <c r="V15" s="154"/>
      <c r="W15" s="154">
        <v>0</v>
      </c>
      <c r="X15" s="154"/>
      <c r="Y15" s="154"/>
      <c r="Z15" s="154">
        <v>395.84034813086402</v>
      </c>
      <c r="AA15" s="154">
        <v>187.845693356613</v>
      </c>
      <c r="AB15" s="154">
        <v>5</v>
      </c>
      <c r="AC15" s="154">
        <v>24.286459717832798</v>
      </c>
      <c r="AD15" s="154">
        <v>139.542849478519</v>
      </c>
      <c r="AE15" s="154">
        <v>5</v>
      </c>
      <c r="AF15" s="154">
        <v>0</v>
      </c>
      <c r="AG15" s="154">
        <v>1</v>
      </c>
    </row>
    <row r="16" spans="1:33" x14ac:dyDescent="0.3">
      <c r="A16" t="s">
        <v>625</v>
      </c>
      <c r="B16" s="154">
        <v>1</v>
      </c>
      <c r="C16" s="154" t="s">
        <v>71</v>
      </c>
      <c r="D16" s="154">
        <v>0</v>
      </c>
      <c r="E16" s="154">
        <v>0</v>
      </c>
      <c r="F16" s="154">
        <v>0.3</v>
      </c>
      <c r="G16" s="154">
        <v>-0.52287874528033762</v>
      </c>
      <c r="H16" s="154" t="s">
        <v>262</v>
      </c>
      <c r="I16" s="154" t="s">
        <v>611</v>
      </c>
      <c r="J16" s="154" t="s">
        <v>72</v>
      </c>
      <c r="K16" s="154" t="s">
        <v>140</v>
      </c>
      <c r="L16" s="154" t="s">
        <v>979</v>
      </c>
      <c r="M16" s="154">
        <v>5.4333333333333336</v>
      </c>
      <c r="N16" s="154">
        <v>817</v>
      </c>
      <c r="O16" s="154">
        <v>2.9122220565324155</v>
      </c>
      <c r="P16" s="154" t="s">
        <v>164</v>
      </c>
      <c r="Q16" s="154">
        <v>1</v>
      </c>
      <c r="R16" s="154" t="s">
        <v>53</v>
      </c>
      <c r="S16" s="154" t="s">
        <v>552</v>
      </c>
      <c r="T16" s="154" t="s">
        <v>552</v>
      </c>
      <c r="U16" s="154">
        <v>1</v>
      </c>
      <c r="V16" s="154"/>
      <c r="W16" s="154">
        <v>0</v>
      </c>
      <c r="X16" s="154"/>
      <c r="Y16" s="154"/>
      <c r="Z16" s="154">
        <v>168.08050664707699</v>
      </c>
      <c r="AA16" s="154">
        <v>91.302010431455997</v>
      </c>
      <c r="AB16" s="154">
        <v>3</v>
      </c>
      <c r="AC16" s="154">
        <v>47.372668861471602</v>
      </c>
      <c r="AD16" s="154">
        <v>58.306648090892601</v>
      </c>
      <c r="AE16" s="154">
        <v>3</v>
      </c>
      <c r="AF16" s="154">
        <v>0</v>
      </c>
      <c r="AG16" s="154">
        <v>1</v>
      </c>
    </row>
    <row r="17" spans="1:33" x14ac:dyDescent="0.3">
      <c r="A17" t="s">
        <v>626</v>
      </c>
      <c r="B17" s="154">
        <v>1</v>
      </c>
      <c r="C17" s="154" t="s">
        <v>71</v>
      </c>
      <c r="D17" s="154">
        <v>4</v>
      </c>
      <c r="E17" s="154">
        <v>1</v>
      </c>
      <c r="F17" s="154">
        <v>1</v>
      </c>
      <c r="G17" s="154">
        <v>0</v>
      </c>
      <c r="H17" s="154" t="s">
        <v>262</v>
      </c>
      <c r="I17" s="154" t="s">
        <v>611</v>
      </c>
      <c r="J17" s="154" t="s">
        <v>72</v>
      </c>
      <c r="K17" s="154" t="s">
        <v>140</v>
      </c>
      <c r="L17" s="154" t="s">
        <v>979</v>
      </c>
      <c r="M17" s="154">
        <v>5.4333333333333336</v>
      </c>
      <c r="N17" s="154">
        <v>817</v>
      </c>
      <c r="O17" s="154">
        <v>2.9122220565324155</v>
      </c>
      <c r="P17" s="154" t="s">
        <v>164</v>
      </c>
      <c r="Q17" s="154">
        <v>1</v>
      </c>
      <c r="R17" s="154" t="s">
        <v>53</v>
      </c>
      <c r="S17" s="154" t="s">
        <v>552</v>
      </c>
      <c r="T17" s="154" t="s">
        <v>552</v>
      </c>
      <c r="U17" s="154">
        <v>1</v>
      </c>
      <c r="V17" s="154"/>
      <c r="W17" s="154">
        <v>0</v>
      </c>
      <c r="X17" s="154"/>
      <c r="Y17" s="154"/>
      <c r="Z17" s="154">
        <v>117.234819700337</v>
      </c>
      <c r="AA17" s="154">
        <v>32.257703637960603</v>
      </c>
      <c r="AB17" s="154">
        <v>5</v>
      </c>
      <c r="AC17" s="154">
        <v>-1.0316749109852601</v>
      </c>
      <c r="AD17" s="154">
        <v>37.476266286694703</v>
      </c>
      <c r="AE17" s="154">
        <v>5</v>
      </c>
      <c r="AF17" s="154">
        <v>0</v>
      </c>
      <c r="AG17" s="154">
        <v>1</v>
      </c>
    </row>
    <row r="18" spans="1:33" x14ac:dyDescent="0.3">
      <c r="A18" t="s">
        <v>627</v>
      </c>
      <c r="B18" s="154">
        <v>1</v>
      </c>
      <c r="C18" s="154" t="s">
        <v>71</v>
      </c>
      <c r="D18" s="154">
        <v>1</v>
      </c>
      <c r="E18" s="154">
        <v>2</v>
      </c>
      <c r="F18" s="154">
        <v>2</v>
      </c>
      <c r="G18" s="154">
        <v>0.3010299956639812</v>
      </c>
      <c r="H18" s="154" t="s">
        <v>262</v>
      </c>
      <c r="I18" s="154" t="s">
        <v>611</v>
      </c>
      <c r="J18" s="154" t="s">
        <v>72</v>
      </c>
      <c r="K18" s="154" t="s">
        <v>140</v>
      </c>
      <c r="L18" s="154" t="s">
        <v>979</v>
      </c>
      <c r="M18" s="154">
        <v>5.4333333333333336</v>
      </c>
      <c r="N18" s="154">
        <v>817</v>
      </c>
      <c r="O18" s="154">
        <v>2.9122220565324155</v>
      </c>
      <c r="P18" s="154" t="s">
        <v>164</v>
      </c>
      <c r="Q18" s="154">
        <v>1</v>
      </c>
      <c r="R18" s="154" t="s">
        <v>53</v>
      </c>
      <c r="S18" s="154" t="s">
        <v>552</v>
      </c>
      <c r="T18" s="154" t="s">
        <v>552</v>
      </c>
      <c r="U18" s="154">
        <v>1</v>
      </c>
      <c r="V18" s="154"/>
      <c r="W18" s="154">
        <v>0</v>
      </c>
      <c r="X18" s="154"/>
      <c r="Y18" s="154"/>
      <c r="Z18" s="154">
        <v>145.01263504105799</v>
      </c>
      <c r="AA18" s="154">
        <v>74.897261092415306</v>
      </c>
      <c r="AB18" s="154">
        <v>5</v>
      </c>
      <c r="AC18" s="154">
        <v>-1.0285031343933599</v>
      </c>
      <c r="AD18" s="154">
        <v>32.898345250300501</v>
      </c>
      <c r="AE18" s="154">
        <v>5</v>
      </c>
      <c r="AF18" s="154">
        <v>0</v>
      </c>
      <c r="AG18" s="154">
        <v>1</v>
      </c>
    </row>
    <row r="19" spans="1:33" x14ac:dyDescent="0.3">
      <c r="A19" t="s">
        <v>628</v>
      </c>
      <c r="B19" s="154">
        <v>5</v>
      </c>
      <c r="C19" s="154" t="s">
        <v>71</v>
      </c>
      <c r="D19" s="154">
        <v>0</v>
      </c>
      <c r="E19" s="154">
        <v>0</v>
      </c>
      <c r="F19" s="154">
        <v>0.4</v>
      </c>
      <c r="G19" s="154">
        <v>-0.3979400086720376</v>
      </c>
      <c r="H19" s="154" t="s">
        <v>263</v>
      </c>
      <c r="I19" s="154" t="s">
        <v>612</v>
      </c>
      <c r="J19" s="154" t="s">
        <v>58</v>
      </c>
      <c r="K19" s="154" t="s">
        <v>188</v>
      </c>
      <c r="L19" s="154" t="s">
        <v>979</v>
      </c>
      <c r="M19" s="154">
        <v>0.80833333333333346</v>
      </c>
      <c r="N19" s="154">
        <v>619</v>
      </c>
      <c r="O19" s="154">
        <v>2.7916906490201181</v>
      </c>
      <c r="P19" s="154" t="s">
        <v>217</v>
      </c>
      <c r="Q19" s="154">
        <v>2</v>
      </c>
      <c r="R19" s="154" t="s">
        <v>53</v>
      </c>
      <c r="S19" s="154" t="s">
        <v>552</v>
      </c>
      <c r="T19" s="154" t="s">
        <v>552</v>
      </c>
      <c r="U19" s="154">
        <v>1</v>
      </c>
      <c r="V19" s="154">
        <v>9</v>
      </c>
      <c r="W19" s="154">
        <v>1</v>
      </c>
      <c r="X19" s="154" t="s">
        <v>931</v>
      </c>
      <c r="Y19" s="154"/>
      <c r="Z19" s="154">
        <v>767.85714285714198</v>
      </c>
      <c r="AA19" s="154">
        <v>336.89003837926498</v>
      </c>
      <c r="AB19" s="154">
        <v>3</v>
      </c>
      <c r="AC19" s="154">
        <v>-10.714285714284999</v>
      </c>
      <c r="AD19" s="154">
        <v>51.010203061020199</v>
      </c>
      <c r="AE19" s="154">
        <v>3</v>
      </c>
      <c r="AF19" s="154">
        <v>0</v>
      </c>
      <c r="AG19" s="154">
        <v>1</v>
      </c>
    </row>
    <row r="20" spans="1:33" x14ac:dyDescent="0.3">
      <c r="A20" t="s">
        <v>629</v>
      </c>
      <c r="B20" s="154">
        <v>5</v>
      </c>
      <c r="C20" s="154" t="s">
        <v>71</v>
      </c>
      <c r="D20" s="154">
        <v>0</v>
      </c>
      <c r="E20" s="154">
        <v>0</v>
      </c>
      <c r="F20" s="154">
        <v>0.4</v>
      </c>
      <c r="G20" s="154">
        <v>-0.3979400086720376</v>
      </c>
      <c r="H20" s="154" t="s">
        <v>263</v>
      </c>
      <c r="I20" s="154" t="s">
        <v>612</v>
      </c>
      <c r="J20" s="154" t="s">
        <v>58</v>
      </c>
      <c r="K20" s="154" t="s">
        <v>188</v>
      </c>
      <c r="L20" s="154" t="s">
        <v>979</v>
      </c>
      <c r="M20" s="154">
        <v>0.80833333333333346</v>
      </c>
      <c r="N20" s="154">
        <v>619</v>
      </c>
      <c r="O20" s="154">
        <v>2.7916906490201181</v>
      </c>
      <c r="P20" s="154" t="s">
        <v>217</v>
      </c>
      <c r="Q20" s="154">
        <v>2</v>
      </c>
      <c r="R20" s="154" t="s">
        <v>53</v>
      </c>
      <c r="S20" s="154" t="s">
        <v>552</v>
      </c>
      <c r="T20" s="154" t="s">
        <v>552</v>
      </c>
      <c r="U20" s="154">
        <v>1</v>
      </c>
      <c r="V20" s="154">
        <v>20</v>
      </c>
      <c r="W20" s="154">
        <v>1</v>
      </c>
      <c r="X20" s="154" t="s">
        <v>262</v>
      </c>
      <c r="Y20" s="154"/>
      <c r="Z20" s="154">
        <v>1160.7142857142801</v>
      </c>
      <c r="AA20" s="154">
        <v>976.66655057927005</v>
      </c>
      <c r="AB20" s="154">
        <v>3</v>
      </c>
      <c r="AC20" s="154">
        <v>-10.714285714284999</v>
      </c>
      <c r="AD20" s="154">
        <v>51.010203061020199</v>
      </c>
      <c r="AE20" s="154">
        <v>3</v>
      </c>
      <c r="AF20" s="154">
        <v>0</v>
      </c>
      <c r="AG20" s="154">
        <v>1</v>
      </c>
    </row>
    <row r="21" spans="1:33" x14ac:dyDescent="0.3">
      <c r="A21" t="s">
        <v>630</v>
      </c>
      <c r="B21" s="154">
        <v>5</v>
      </c>
      <c r="C21" s="154" t="s">
        <v>71</v>
      </c>
      <c r="D21" s="154">
        <v>4</v>
      </c>
      <c r="E21" s="154">
        <v>1</v>
      </c>
      <c r="F21" s="154">
        <v>1</v>
      </c>
      <c r="G21" s="154">
        <v>0</v>
      </c>
      <c r="H21" s="154" t="s">
        <v>263</v>
      </c>
      <c r="I21" s="154" t="s">
        <v>612</v>
      </c>
      <c r="J21" s="154" t="s">
        <v>58</v>
      </c>
      <c r="K21" s="154" t="s">
        <v>188</v>
      </c>
      <c r="L21" s="154" t="s">
        <v>979</v>
      </c>
      <c r="M21" s="154">
        <v>0.80833333333333346</v>
      </c>
      <c r="N21" s="154">
        <v>619</v>
      </c>
      <c r="O21" s="154">
        <v>2.7916906490201181</v>
      </c>
      <c r="P21" s="154" t="s">
        <v>217</v>
      </c>
      <c r="Q21" s="154">
        <v>2</v>
      </c>
      <c r="R21" s="154" t="s">
        <v>53</v>
      </c>
      <c r="S21" s="154" t="s">
        <v>552</v>
      </c>
      <c r="T21" s="154" t="s">
        <v>552</v>
      </c>
      <c r="U21" s="154">
        <v>1</v>
      </c>
      <c r="V21" s="154">
        <v>9</v>
      </c>
      <c r="W21" s="154">
        <v>1</v>
      </c>
      <c r="X21" s="154" t="s">
        <v>931</v>
      </c>
      <c r="Y21" s="154"/>
      <c r="Z21" s="154">
        <v>1999.9999999999973</v>
      </c>
      <c r="AA21" s="154">
        <v>1249.70404659729</v>
      </c>
      <c r="AB21" s="154">
        <v>3</v>
      </c>
      <c r="AC21" s="154">
        <v>10.7142857142863</v>
      </c>
      <c r="AD21" s="154">
        <v>115.230470035011</v>
      </c>
      <c r="AE21" s="154">
        <v>3</v>
      </c>
      <c r="AF21" s="154">
        <v>0</v>
      </c>
      <c r="AG21" s="154">
        <v>1</v>
      </c>
    </row>
    <row r="22" spans="1:33" x14ac:dyDescent="0.3">
      <c r="A22" t="s">
        <v>631</v>
      </c>
      <c r="B22" s="154">
        <v>5</v>
      </c>
      <c r="C22" s="154" t="s">
        <v>71</v>
      </c>
      <c r="D22" s="154">
        <v>4</v>
      </c>
      <c r="E22" s="154">
        <v>1</v>
      </c>
      <c r="F22" s="154">
        <v>1</v>
      </c>
      <c r="G22" s="154">
        <v>0</v>
      </c>
      <c r="H22" s="154" t="s">
        <v>263</v>
      </c>
      <c r="I22" s="154" t="s">
        <v>612</v>
      </c>
      <c r="J22" s="154" t="s">
        <v>58</v>
      </c>
      <c r="K22" s="154" t="s">
        <v>188</v>
      </c>
      <c r="L22" s="154" t="s">
        <v>979</v>
      </c>
      <c r="M22" s="154">
        <v>0.80833333333333346</v>
      </c>
      <c r="N22" s="154">
        <v>619</v>
      </c>
      <c r="O22" s="154">
        <v>2.7916906490201181</v>
      </c>
      <c r="P22" s="154" t="s">
        <v>217</v>
      </c>
      <c r="Q22" s="154">
        <v>2</v>
      </c>
      <c r="R22" s="154" t="s">
        <v>53</v>
      </c>
      <c r="S22" s="154" t="s">
        <v>552</v>
      </c>
      <c r="T22" s="154" t="s">
        <v>552</v>
      </c>
      <c r="U22" s="154">
        <v>1</v>
      </c>
      <c r="V22" s="154">
        <v>20</v>
      </c>
      <c r="W22" s="154">
        <v>1</v>
      </c>
      <c r="X22" s="154" t="s">
        <v>262</v>
      </c>
      <c r="Y22" s="154"/>
      <c r="Z22" s="154">
        <v>2067.8571428571399</v>
      </c>
      <c r="AA22" s="154">
        <v>1243.39581922463</v>
      </c>
      <c r="AB22" s="154">
        <v>3</v>
      </c>
      <c r="AC22" s="154">
        <v>10.7142857142863</v>
      </c>
      <c r="AD22" s="154">
        <v>115.230470035011</v>
      </c>
      <c r="AE22" s="154">
        <v>3</v>
      </c>
      <c r="AF22" s="154">
        <v>0</v>
      </c>
      <c r="AG22" s="154">
        <v>1</v>
      </c>
    </row>
    <row r="23" spans="1:33" x14ac:dyDescent="0.3">
      <c r="A23" t="s">
        <v>632</v>
      </c>
      <c r="B23" s="154">
        <v>5</v>
      </c>
      <c r="C23" s="154" t="s">
        <v>71</v>
      </c>
      <c r="D23" s="154">
        <v>1</v>
      </c>
      <c r="E23" s="154">
        <v>5</v>
      </c>
      <c r="F23" s="154">
        <v>5</v>
      </c>
      <c r="G23" s="154">
        <v>0.69897000433601886</v>
      </c>
      <c r="H23" s="154" t="s">
        <v>263</v>
      </c>
      <c r="I23" s="154" t="s">
        <v>612</v>
      </c>
      <c r="J23" s="154" t="s">
        <v>58</v>
      </c>
      <c r="K23" s="154" t="s">
        <v>188</v>
      </c>
      <c r="L23" s="154" t="s">
        <v>979</v>
      </c>
      <c r="M23" s="154">
        <v>0.80833333333333346</v>
      </c>
      <c r="N23" s="154">
        <v>619</v>
      </c>
      <c r="O23" s="154">
        <v>2.7916906490201181</v>
      </c>
      <c r="P23" s="154" t="s">
        <v>217</v>
      </c>
      <c r="Q23" s="154">
        <v>2</v>
      </c>
      <c r="R23" s="154" t="s">
        <v>53</v>
      </c>
      <c r="S23" s="154" t="s">
        <v>552</v>
      </c>
      <c r="T23" s="154" t="s">
        <v>552</v>
      </c>
      <c r="U23" s="154">
        <v>1</v>
      </c>
      <c r="V23" s="154">
        <v>9</v>
      </c>
      <c r="W23" s="154">
        <v>1</v>
      </c>
      <c r="X23" s="154" t="s">
        <v>931</v>
      </c>
      <c r="Y23" s="154"/>
      <c r="Z23" s="154">
        <v>49.999999999999503</v>
      </c>
      <c r="AA23" s="154">
        <v>48.903799777246903</v>
      </c>
      <c r="AB23" s="154">
        <v>3</v>
      </c>
      <c r="AC23" s="154">
        <v>7.1428571428572303</v>
      </c>
      <c r="AD23" s="154">
        <v>13.8320833793126</v>
      </c>
      <c r="AE23" s="154">
        <v>3</v>
      </c>
      <c r="AF23" s="154">
        <v>0</v>
      </c>
      <c r="AG23" s="154">
        <v>1</v>
      </c>
    </row>
    <row r="24" spans="1:33" x14ac:dyDescent="0.3">
      <c r="A24" t="s">
        <v>633</v>
      </c>
      <c r="B24" s="154">
        <v>5</v>
      </c>
      <c r="C24" s="154" t="s">
        <v>71</v>
      </c>
      <c r="D24" s="154">
        <v>1</v>
      </c>
      <c r="E24" s="154">
        <v>5</v>
      </c>
      <c r="F24" s="154">
        <v>5</v>
      </c>
      <c r="G24" s="154">
        <v>0.69897000433601886</v>
      </c>
      <c r="H24" s="154" t="s">
        <v>263</v>
      </c>
      <c r="I24" s="154" t="s">
        <v>612</v>
      </c>
      <c r="J24" s="154" t="s">
        <v>58</v>
      </c>
      <c r="K24" s="154" t="s">
        <v>188</v>
      </c>
      <c r="L24" s="154" t="s">
        <v>979</v>
      </c>
      <c r="M24" s="154">
        <v>0.80833333333333346</v>
      </c>
      <c r="N24" s="154">
        <v>619</v>
      </c>
      <c r="O24" s="154">
        <v>2.7916906490201181</v>
      </c>
      <c r="P24" s="154" t="s">
        <v>217</v>
      </c>
      <c r="Q24" s="154">
        <v>2</v>
      </c>
      <c r="R24" s="154" t="s">
        <v>53</v>
      </c>
      <c r="S24" s="154" t="s">
        <v>552</v>
      </c>
      <c r="T24" s="154" t="s">
        <v>552</v>
      </c>
      <c r="U24" s="154">
        <v>1</v>
      </c>
      <c r="V24" s="154">
        <v>20</v>
      </c>
      <c r="W24" s="154">
        <v>1</v>
      </c>
      <c r="X24" s="154" t="s">
        <v>262</v>
      </c>
      <c r="Y24" s="154"/>
      <c r="Z24" s="154">
        <v>24.999999999999901</v>
      </c>
      <c r="AA24" s="154">
        <v>45.875830638089703</v>
      </c>
      <c r="AB24" s="154">
        <v>3</v>
      </c>
      <c r="AC24" s="154">
        <v>7.1428571428572303</v>
      </c>
      <c r="AD24" s="154">
        <v>13.8320833793126</v>
      </c>
      <c r="AE24" s="154">
        <v>3</v>
      </c>
      <c r="AF24" s="154">
        <v>0</v>
      </c>
      <c r="AG24" s="154">
        <v>1</v>
      </c>
    </row>
    <row r="25" spans="1:33" x14ac:dyDescent="0.3">
      <c r="A25" t="s">
        <v>634</v>
      </c>
      <c r="B25" s="154">
        <v>6</v>
      </c>
      <c r="C25" s="154" t="s">
        <v>9</v>
      </c>
      <c r="D25" s="154">
        <v>0</v>
      </c>
      <c r="E25" s="154">
        <v>1</v>
      </c>
      <c r="F25" s="154">
        <v>1</v>
      </c>
      <c r="G25" s="154">
        <v>0</v>
      </c>
      <c r="H25" s="154" t="s">
        <v>263</v>
      </c>
      <c r="I25" s="154" t="s">
        <v>129</v>
      </c>
      <c r="J25" s="154" t="s">
        <v>129</v>
      </c>
      <c r="K25" s="154" t="s">
        <v>212</v>
      </c>
      <c r="L25" s="154" t="s">
        <v>980</v>
      </c>
      <c r="M25" s="154">
        <v>4.6916666666666673</v>
      </c>
      <c r="N25" s="154">
        <v>1360</v>
      </c>
      <c r="O25" s="154">
        <v>3.1335389083702174</v>
      </c>
      <c r="P25" s="154" t="s">
        <v>213</v>
      </c>
      <c r="Q25" s="154">
        <v>1</v>
      </c>
      <c r="R25" s="154" t="s">
        <v>214</v>
      </c>
      <c r="S25" s="154" t="s">
        <v>552</v>
      </c>
      <c r="T25" s="154" t="s">
        <v>552</v>
      </c>
      <c r="U25" s="154">
        <v>1</v>
      </c>
      <c r="V25" s="154">
        <v>100</v>
      </c>
      <c r="W25" s="154">
        <v>1</v>
      </c>
      <c r="X25" s="154" t="s">
        <v>930</v>
      </c>
      <c r="Y25" s="154"/>
      <c r="Z25" s="154">
        <v>0.93841642228738997</v>
      </c>
      <c r="AA25" s="154">
        <v>1.2849796070502</v>
      </c>
      <c r="AB25" s="154">
        <v>5</v>
      </c>
      <c r="AC25" s="154">
        <v>0.117302052785923</v>
      </c>
      <c r="AD25" s="154">
        <v>0.24288890605101501</v>
      </c>
      <c r="AE25" s="154">
        <v>5</v>
      </c>
      <c r="AF25" s="154">
        <v>0</v>
      </c>
      <c r="AG25" s="154">
        <v>1</v>
      </c>
    </row>
    <row r="26" spans="1:33" x14ac:dyDescent="0.3">
      <c r="A26" t="s">
        <v>635</v>
      </c>
      <c r="B26" s="154">
        <v>6</v>
      </c>
      <c r="C26" s="154" t="s">
        <v>9</v>
      </c>
      <c r="D26" s="154">
        <v>1</v>
      </c>
      <c r="E26" s="154">
        <v>2</v>
      </c>
      <c r="F26" s="154">
        <v>2</v>
      </c>
      <c r="G26" s="154">
        <v>0.3010299956639812</v>
      </c>
      <c r="H26" s="154" t="s">
        <v>263</v>
      </c>
      <c r="I26" s="154" t="s">
        <v>129</v>
      </c>
      <c r="J26" s="154" t="s">
        <v>129</v>
      </c>
      <c r="K26" s="154" t="s">
        <v>212</v>
      </c>
      <c r="L26" s="154" t="s">
        <v>980</v>
      </c>
      <c r="M26" s="154">
        <v>4.6916666666666673</v>
      </c>
      <c r="N26" s="154">
        <v>1360</v>
      </c>
      <c r="O26" s="154">
        <v>3.1335389083702174</v>
      </c>
      <c r="P26" s="154" t="s">
        <v>213</v>
      </c>
      <c r="Q26" s="154">
        <v>1</v>
      </c>
      <c r="R26" s="154" t="s">
        <v>214</v>
      </c>
      <c r="S26" s="154" t="s">
        <v>552</v>
      </c>
      <c r="T26" s="154" t="s">
        <v>552</v>
      </c>
      <c r="U26" s="154">
        <v>1</v>
      </c>
      <c r="V26" s="154">
        <v>100</v>
      </c>
      <c r="W26" s="154">
        <v>1</v>
      </c>
      <c r="X26" s="154" t="s">
        <v>930</v>
      </c>
      <c r="Y26" s="154"/>
      <c r="Z26" s="154">
        <v>1.34897360703812</v>
      </c>
      <c r="AA26" s="154">
        <v>1.92746941057536</v>
      </c>
      <c r="AB26" s="154">
        <v>5</v>
      </c>
      <c r="AC26" s="154">
        <v>0.34604105571847499</v>
      </c>
      <c r="AD26" s="154">
        <v>0.52047622725216702</v>
      </c>
      <c r="AE26" s="154">
        <v>5</v>
      </c>
      <c r="AF26" s="154">
        <v>0</v>
      </c>
      <c r="AG26" s="154">
        <v>1</v>
      </c>
    </row>
    <row r="27" spans="1:33" x14ac:dyDescent="0.3">
      <c r="A27" t="s">
        <v>636</v>
      </c>
      <c r="B27" s="154">
        <v>6</v>
      </c>
      <c r="C27" s="154" t="s">
        <v>9</v>
      </c>
      <c r="D27" s="154">
        <v>0</v>
      </c>
      <c r="E27" s="154">
        <v>1</v>
      </c>
      <c r="F27" s="154">
        <v>1</v>
      </c>
      <c r="G27" s="154">
        <v>0</v>
      </c>
      <c r="H27" s="154" t="s">
        <v>263</v>
      </c>
      <c r="I27" s="154" t="s">
        <v>129</v>
      </c>
      <c r="J27" s="154" t="s">
        <v>129</v>
      </c>
      <c r="K27" s="154" t="s">
        <v>212</v>
      </c>
      <c r="L27" s="154" t="s">
        <v>980</v>
      </c>
      <c r="M27" s="154">
        <v>4.6916666666666673</v>
      </c>
      <c r="N27" s="154">
        <v>1360</v>
      </c>
      <c r="O27" s="154">
        <v>3.1335389083702174</v>
      </c>
      <c r="P27" s="154" t="s">
        <v>213</v>
      </c>
      <c r="Q27" s="154">
        <v>1</v>
      </c>
      <c r="R27" s="154" t="s">
        <v>216</v>
      </c>
      <c r="S27" s="154" t="s">
        <v>261</v>
      </c>
      <c r="T27" s="154" t="s">
        <v>261</v>
      </c>
      <c r="U27" s="154">
        <v>5</v>
      </c>
      <c r="V27" s="154">
        <v>100</v>
      </c>
      <c r="W27" s="154">
        <v>1</v>
      </c>
      <c r="X27" s="154" t="s">
        <v>930</v>
      </c>
      <c r="Y27" s="154"/>
      <c r="Z27" s="154">
        <v>36.307692307692299</v>
      </c>
      <c r="AA27" s="154">
        <v>10.111801061633599</v>
      </c>
      <c r="AB27" s="154">
        <v>5</v>
      </c>
      <c r="AC27" s="154">
        <v>6.1538461538462004</v>
      </c>
      <c r="AD27" s="154">
        <v>1.8203322409535001</v>
      </c>
      <c r="AE27" s="154">
        <v>5</v>
      </c>
      <c r="AF27" s="154">
        <v>0</v>
      </c>
      <c r="AG27" s="154">
        <v>1</v>
      </c>
    </row>
    <row r="28" spans="1:33" x14ac:dyDescent="0.3">
      <c r="A28" t="s">
        <v>637</v>
      </c>
      <c r="B28" s="154">
        <v>6</v>
      </c>
      <c r="C28" s="154" t="s">
        <v>9</v>
      </c>
      <c r="D28" s="154">
        <v>1</v>
      </c>
      <c r="E28" s="154">
        <v>2</v>
      </c>
      <c r="F28" s="154">
        <v>2</v>
      </c>
      <c r="G28" s="154">
        <v>0.3010299956639812</v>
      </c>
      <c r="H28" s="154" t="s">
        <v>263</v>
      </c>
      <c r="I28" s="154" t="s">
        <v>129</v>
      </c>
      <c r="J28" s="154" t="s">
        <v>129</v>
      </c>
      <c r="K28" s="154" t="s">
        <v>212</v>
      </c>
      <c r="L28" s="154" t="s">
        <v>980</v>
      </c>
      <c r="M28" s="154">
        <v>4.6916666666666673</v>
      </c>
      <c r="N28" s="154">
        <v>1360</v>
      </c>
      <c r="O28" s="154">
        <v>3.1335389083702174</v>
      </c>
      <c r="P28" s="154" t="s">
        <v>213</v>
      </c>
      <c r="Q28" s="154">
        <v>1</v>
      </c>
      <c r="R28" s="154" t="s">
        <v>216</v>
      </c>
      <c r="S28" s="154" t="s">
        <v>261</v>
      </c>
      <c r="T28" s="154" t="s">
        <v>261</v>
      </c>
      <c r="U28" s="154">
        <v>5</v>
      </c>
      <c r="V28" s="154">
        <v>100</v>
      </c>
      <c r="W28" s="154">
        <v>1</v>
      </c>
      <c r="X28" s="154" t="s">
        <v>930</v>
      </c>
      <c r="Y28" s="154"/>
      <c r="Z28" s="154">
        <v>90.769230769230703</v>
      </c>
      <c r="AA28" s="154">
        <v>32.020703361840802</v>
      </c>
      <c r="AB28" s="154">
        <v>5</v>
      </c>
      <c r="AC28" s="154">
        <v>11.3846153846153</v>
      </c>
      <c r="AD28" s="154">
        <v>7.28132896381533</v>
      </c>
      <c r="AE28" s="154">
        <v>5</v>
      </c>
      <c r="AF28" s="154">
        <v>0</v>
      </c>
      <c r="AG28" s="154">
        <v>1</v>
      </c>
    </row>
    <row r="29" spans="1:33" x14ac:dyDescent="0.3">
      <c r="A29" t="s">
        <v>638</v>
      </c>
      <c r="B29" s="154">
        <v>6</v>
      </c>
      <c r="C29" s="154" t="s">
        <v>9</v>
      </c>
      <c r="D29" s="154">
        <v>0</v>
      </c>
      <c r="E29" s="154">
        <v>1</v>
      </c>
      <c r="F29" s="154">
        <v>1</v>
      </c>
      <c r="G29" s="154">
        <v>0</v>
      </c>
      <c r="H29" s="154" t="s">
        <v>263</v>
      </c>
      <c r="I29" s="154" t="s">
        <v>129</v>
      </c>
      <c r="J29" s="154" t="s">
        <v>129</v>
      </c>
      <c r="K29" s="154" t="s">
        <v>212</v>
      </c>
      <c r="L29" s="154" t="s">
        <v>980</v>
      </c>
      <c r="M29" s="154">
        <v>4.6916666666666673</v>
      </c>
      <c r="N29" s="154">
        <v>1360</v>
      </c>
      <c r="O29" s="154">
        <v>3.1335389083702174</v>
      </c>
      <c r="P29" s="154" t="s">
        <v>213</v>
      </c>
      <c r="Q29" s="154">
        <v>1</v>
      </c>
      <c r="R29" s="154" t="s">
        <v>214</v>
      </c>
      <c r="S29" s="154" t="s">
        <v>552</v>
      </c>
      <c r="T29" s="154" t="s">
        <v>552</v>
      </c>
      <c r="U29" s="154">
        <v>1</v>
      </c>
      <c r="V29" s="154">
        <v>10</v>
      </c>
      <c r="W29" s="154">
        <v>1</v>
      </c>
      <c r="X29" s="154" t="s">
        <v>931</v>
      </c>
      <c r="Y29" s="154"/>
      <c r="Z29" s="154">
        <v>0.404884246865435</v>
      </c>
      <c r="AA29" s="154">
        <v>0.52702380354397305</v>
      </c>
      <c r="AB29" s="154">
        <v>5</v>
      </c>
      <c r="AC29" s="154">
        <v>0.117302052785923</v>
      </c>
      <c r="AD29" s="154">
        <v>0.24288890605101501</v>
      </c>
      <c r="AE29" s="154">
        <v>5</v>
      </c>
      <c r="AF29" s="154">
        <v>0</v>
      </c>
      <c r="AG29" s="154">
        <v>1</v>
      </c>
    </row>
    <row r="30" spans="1:33" x14ac:dyDescent="0.3">
      <c r="A30" t="s">
        <v>639</v>
      </c>
      <c r="B30" s="154">
        <v>6</v>
      </c>
      <c r="C30" s="154" t="s">
        <v>9</v>
      </c>
      <c r="D30" s="154">
        <v>1</v>
      </c>
      <c r="E30" s="154">
        <v>2</v>
      </c>
      <c r="F30" s="154">
        <v>2</v>
      </c>
      <c r="G30" s="154">
        <v>0.3010299956639812</v>
      </c>
      <c r="H30" s="154" t="s">
        <v>263</v>
      </c>
      <c r="I30" s="154" t="s">
        <v>129</v>
      </c>
      <c r="J30" s="154" t="s">
        <v>129</v>
      </c>
      <c r="K30" s="154" t="s">
        <v>212</v>
      </c>
      <c r="L30" s="154" t="s">
        <v>980</v>
      </c>
      <c r="M30" s="154">
        <v>4.6916666666666673</v>
      </c>
      <c r="N30" s="154">
        <v>1360</v>
      </c>
      <c r="O30" s="154">
        <v>3.1335389083702174</v>
      </c>
      <c r="P30" s="154" t="s">
        <v>213</v>
      </c>
      <c r="Q30" s="154">
        <v>1</v>
      </c>
      <c r="R30" s="154" t="s">
        <v>214</v>
      </c>
      <c r="S30" s="154" t="s">
        <v>552</v>
      </c>
      <c r="T30" s="154" t="s">
        <v>552</v>
      </c>
      <c r="U30" s="154">
        <v>1</v>
      </c>
      <c r="V30" s="154">
        <v>10</v>
      </c>
      <c r="W30" s="154">
        <v>1</v>
      </c>
      <c r="X30" s="154" t="s">
        <v>931</v>
      </c>
      <c r="Y30" s="154"/>
      <c r="Z30" s="154">
        <v>0.50179563198734201</v>
      </c>
      <c r="AA30" s="154">
        <v>0.78959027692610195</v>
      </c>
      <c r="AB30" s="154">
        <v>5</v>
      </c>
      <c r="AC30" s="154">
        <v>0.34604105571847499</v>
      </c>
      <c r="AD30" s="154">
        <v>0.52047622725216702</v>
      </c>
      <c r="AE30" s="154">
        <v>5</v>
      </c>
      <c r="AF30" s="154">
        <v>0</v>
      </c>
      <c r="AG30" s="154">
        <v>1</v>
      </c>
    </row>
    <row r="31" spans="1:33" x14ac:dyDescent="0.3">
      <c r="A31" t="s">
        <v>640</v>
      </c>
      <c r="B31" s="154">
        <v>6</v>
      </c>
      <c r="C31" s="154" t="s">
        <v>9</v>
      </c>
      <c r="D31" s="154">
        <v>0</v>
      </c>
      <c r="E31" s="154">
        <v>1</v>
      </c>
      <c r="F31" s="154">
        <v>1</v>
      </c>
      <c r="G31" s="154">
        <v>0</v>
      </c>
      <c r="H31" s="154" t="s">
        <v>263</v>
      </c>
      <c r="I31" s="154" t="s">
        <v>129</v>
      </c>
      <c r="J31" s="154" t="s">
        <v>129</v>
      </c>
      <c r="K31" s="154" t="s">
        <v>212</v>
      </c>
      <c r="L31" s="154" t="s">
        <v>980</v>
      </c>
      <c r="M31" s="154">
        <v>4.6916666666666673</v>
      </c>
      <c r="N31" s="154">
        <v>1360</v>
      </c>
      <c r="O31" s="154">
        <v>3.1335389083702174</v>
      </c>
      <c r="P31" s="154" t="s">
        <v>213</v>
      </c>
      <c r="Q31" s="154">
        <v>1</v>
      </c>
      <c r="R31" s="154" t="s">
        <v>216</v>
      </c>
      <c r="S31" s="154" t="s">
        <v>261</v>
      </c>
      <c r="T31" s="154" t="s">
        <v>261</v>
      </c>
      <c r="U31" s="154">
        <v>5</v>
      </c>
      <c r="V31" s="154">
        <v>10</v>
      </c>
      <c r="W31" s="154">
        <v>1</v>
      </c>
      <c r="X31" s="154" t="s">
        <v>931</v>
      </c>
      <c r="Y31" s="154"/>
      <c r="Z31" s="154">
        <v>37.745397235262899</v>
      </c>
      <c r="AA31" s="154">
        <v>13.8135641141939</v>
      </c>
      <c r="AB31" s="154">
        <v>5</v>
      </c>
      <c r="AC31" s="154">
        <v>6.1538461538462004</v>
      </c>
      <c r="AD31" s="154">
        <v>1.8203322409535001</v>
      </c>
      <c r="AE31" s="154">
        <v>5</v>
      </c>
      <c r="AF31" s="154">
        <v>0</v>
      </c>
      <c r="AG31" s="154">
        <v>1</v>
      </c>
    </row>
    <row r="32" spans="1:33" x14ac:dyDescent="0.3">
      <c r="A32" t="s">
        <v>641</v>
      </c>
      <c r="B32" s="154">
        <v>6</v>
      </c>
      <c r="C32" s="154" t="s">
        <v>9</v>
      </c>
      <c r="D32" s="154">
        <v>1</v>
      </c>
      <c r="E32" s="154">
        <v>2</v>
      </c>
      <c r="F32" s="154">
        <v>2</v>
      </c>
      <c r="G32" s="154">
        <v>0.3010299956639812</v>
      </c>
      <c r="H32" s="154" t="s">
        <v>263</v>
      </c>
      <c r="I32" s="154" t="s">
        <v>129</v>
      </c>
      <c r="J32" s="154" t="s">
        <v>129</v>
      </c>
      <c r="K32" s="154" t="s">
        <v>212</v>
      </c>
      <c r="L32" s="154" t="s">
        <v>980</v>
      </c>
      <c r="M32" s="154">
        <v>4.6916666666666673</v>
      </c>
      <c r="N32" s="154">
        <v>1360</v>
      </c>
      <c r="O32" s="154">
        <v>3.1335389083702174</v>
      </c>
      <c r="P32" s="154" t="s">
        <v>213</v>
      </c>
      <c r="Q32" s="154">
        <v>1</v>
      </c>
      <c r="R32" s="154" t="s">
        <v>216</v>
      </c>
      <c r="S32" s="154" t="s">
        <v>261</v>
      </c>
      <c r="T32" s="154" t="s">
        <v>261</v>
      </c>
      <c r="U32" s="154">
        <v>5</v>
      </c>
      <c r="V32" s="154">
        <v>10</v>
      </c>
      <c r="W32" s="154">
        <v>1</v>
      </c>
      <c r="X32" s="154" t="s">
        <v>931</v>
      </c>
      <c r="Y32" s="154"/>
      <c r="Z32" s="154">
        <v>84.979165090929499</v>
      </c>
      <c r="AA32" s="154">
        <v>35.604273636779297</v>
      </c>
      <c r="AB32" s="154">
        <v>5</v>
      </c>
      <c r="AC32" s="154">
        <v>11.3846153846153</v>
      </c>
      <c r="AD32" s="154">
        <v>7.28132896381533</v>
      </c>
      <c r="AE32" s="154">
        <v>5</v>
      </c>
      <c r="AF32" s="154">
        <v>0</v>
      </c>
      <c r="AG32" s="154">
        <v>1</v>
      </c>
    </row>
    <row r="33" spans="1:33" x14ac:dyDescent="0.3">
      <c r="A33" t="s">
        <v>691</v>
      </c>
      <c r="B33" s="154">
        <v>3</v>
      </c>
      <c r="C33" s="154" t="s">
        <v>9</v>
      </c>
      <c r="D33" s="154">
        <v>2</v>
      </c>
      <c r="E33" s="154">
        <v>5</v>
      </c>
      <c r="F33" s="154">
        <v>5</v>
      </c>
      <c r="G33" s="154">
        <v>0.69897000433601886</v>
      </c>
      <c r="H33" s="154" t="s">
        <v>263</v>
      </c>
      <c r="I33" s="154" t="s">
        <v>72</v>
      </c>
      <c r="J33" s="154" t="s">
        <v>72</v>
      </c>
      <c r="K33" s="154" t="s">
        <v>188</v>
      </c>
      <c r="L33" s="154" t="s">
        <v>979</v>
      </c>
      <c r="M33" s="154">
        <v>3.1750000000000003</v>
      </c>
      <c r="N33" s="154">
        <v>585</v>
      </c>
      <c r="O33" s="154">
        <v>2.7671558660821804</v>
      </c>
      <c r="P33" s="154" t="s">
        <v>224</v>
      </c>
      <c r="Q33" s="154">
        <v>2</v>
      </c>
      <c r="R33" s="154" t="s">
        <v>225</v>
      </c>
      <c r="S33" s="154" t="s">
        <v>261</v>
      </c>
      <c r="T33" s="154" t="s">
        <v>261</v>
      </c>
      <c r="U33" s="154">
        <v>5</v>
      </c>
      <c r="V33" s="154">
        <v>10.4</v>
      </c>
      <c r="W33" s="154">
        <v>1</v>
      </c>
      <c r="X33" s="154" t="s">
        <v>931</v>
      </c>
      <c r="Y33" s="154"/>
      <c r="Z33" s="154">
        <v>36.799999999999997</v>
      </c>
      <c r="AA33" s="154">
        <v>5.6920997883030804</v>
      </c>
      <c r="AB33" s="154">
        <v>30</v>
      </c>
      <c r="AC33" s="154">
        <v>5.2</v>
      </c>
      <c r="AD33" s="154">
        <v>10.435516278555699</v>
      </c>
      <c r="AE33" s="154">
        <v>30</v>
      </c>
      <c r="AF33" s="154">
        <v>0</v>
      </c>
      <c r="AG33" s="154">
        <v>1</v>
      </c>
    </row>
    <row r="34" spans="1:33" x14ac:dyDescent="0.3">
      <c r="A34" t="s">
        <v>642</v>
      </c>
      <c r="B34" s="154">
        <v>7</v>
      </c>
      <c r="C34" s="154" t="s">
        <v>9</v>
      </c>
      <c r="D34" s="154">
        <v>2</v>
      </c>
      <c r="E34" s="154">
        <v>2</v>
      </c>
      <c r="F34" s="154">
        <v>2</v>
      </c>
      <c r="G34" s="154">
        <v>0.3010299956639812</v>
      </c>
      <c r="H34" s="154" t="s">
        <v>262</v>
      </c>
      <c r="I34" s="154" t="s">
        <v>613</v>
      </c>
      <c r="J34" s="154" t="s">
        <v>129</v>
      </c>
      <c r="K34" s="154" t="s">
        <v>249</v>
      </c>
      <c r="L34" s="154" t="s">
        <v>980</v>
      </c>
      <c r="M34" s="154">
        <v>12.866666666666667</v>
      </c>
      <c r="N34" s="154">
        <v>701</v>
      </c>
      <c r="O34" s="154">
        <v>2.8457180179666586</v>
      </c>
      <c r="P34" s="154" t="s">
        <v>251</v>
      </c>
      <c r="Q34" s="154">
        <v>5</v>
      </c>
      <c r="R34" s="154" t="s">
        <v>252</v>
      </c>
      <c r="S34" s="154" t="s">
        <v>559</v>
      </c>
      <c r="T34" s="154" t="s">
        <v>559</v>
      </c>
      <c r="U34" s="154">
        <v>4</v>
      </c>
      <c r="V34" s="154">
        <v>40</v>
      </c>
      <c r="W34" s="154">
        <v>1</v>
      </c>
      <c r="X34" s="154" t="s">
        <v>262</v>
      </c>
      <c r="Y34" s="154"/>
      <c r="Z34" s="154">
        <v>1.0982758620689701</v>
      </c>
      <c r="AA34" s="154">
        <v>1.81375805698399</v>
      </c>
      <c r="AB34" s="154">
        <v>12</v>
      </c>
      <c r="AC34" s="154">
        <v>1.3793103448277199E-2</v>
      </c>
      <c r="AD34" s="154">
        <v>1.81375805698399</v>
      </c>
      <c r="AE34" s="154">
        <v>12</v>
      </c>
      <c r="AF34" s="154">
        <v>0</v>
      </c>
      <c r="AG34" s="154">
        <v>1</v>
      </c>
    </row>
    <row r="35" spans="1:33" x14ac:dyDescent="0.3">
      <c r="A35" t="s">
        <v>643</v>
      </c>
      <c r="B35" s="154">
        <v>7</v>
      </c>
      <c r="C35" s="154" t="s">
        <v>9</v>
      </c>
      <c r="D35" s="154">
        <v>2</v>
      </c>
      <c r="E35" s="154">
        <v>2</v>
      </c>
      <c r="F35" s="154">
        <v>2</v>
      </c>
      <c r="G35" s="154">
        <v>0.3010299956639812</v>
      </c>
      <c r="H35" s="154" t="s">
        <v>262</v>
      </c>
      <c r="I35" s="154" t="s">
        <v>613</v>
      </c>
      <c r="J35" s="154" t="s">
        <v>129</v>
      </c>
      <c r="K35" s="154" t="s">
        <v>249</v>
      </c>
      <c r="L35" s="154" t="s">
        <v>980</v>
      </c>
      <c r="M35" s="154">
        <v>12.866666666666667</v>
      </c>
      <c r="N35" s="154">
        <v>701</v>
      </c>
      <c r="O35" s="154">
        <v>2.8457180179666586</v>
      </c>
      <c r="P35" s="154" t="s">
        <v>251</v>
      </c>
      <c r="Q35" s="154">
        <v>5</v>
      </c>
      <c r="R35" s="154" t="s">
        <v>252</v>
      </c>
      <c r="S35" s="154" t="s">
        <v>559</v>
      </c>
      <c r="T35" s="154" t="s">
        <v>559</v>
      </c>
      <c r="U35" s="154">
        <v>4</v>
      </c>
      <c r="V35" s="154">
        <v>80</v>
      </c>
      <c r="W35" s="154">
        <v>1</v>
      </c>
      <c r="X35" s="154" t="s">
        <v>930</v>
      </c>
      <c r="Y35" s="154"/>
      <c r="Z35" s="154">
        <v>4.5768986898380597E-2</v>
      </c>
      <c r="AA35" s="154">
        <v>1.81375805698399</v>
      </c>
      <c r="AB35" s="154">
        <v>12</v>
      </c>
      <c r="AC35" s="154">
        <v>1.3793103448277199E-2</v>
      </c>
      <c r="AD35" s="154">
        <v>1.81375805698399</v>
      </c>
      <c r="AE35" s="154">
        <v>12</v>
      </c>
      <c r="AF35" s="154">
        <v>0</v>
      </c>
      <c r="AG35" s="154">
        <v>1</v>
      </c>
    </row>
    <row r="36" spans="1:33" x14ac:dyDescent="0.3">
      <c r="A36" t="s">
        <v>933</v>
      </c>
      <c r="B36" s="154">
        <v>8</v>
      </c>
      <c r="C36" s="154" t="s">
        <v>9</v>
      </c>
      <c r="D36" s="154">
        <v>2</v>
      </c>
      <c r="E36" s="154">
        <v>2</v>
      </c>
      <c r="F36" s="154">
        <v>2</v>
      </c>
      <c r="G36" s="154">
        <v>0.3010299956639812</v>
      </c>
      <c r="H36" s="154" t="s">
        <v>263</v>
      </c>
      <c r="I36" s="154" t="s">
        <v>611</v>
      </c>
      <c r="J36" s="154" t="s">
        <v>72</v>
      </c>
      <c r="K36" s="154" t="s">
        <v>188</v>
      </c>
      <c r="L36" s="154" t="s">
        <v>979</v>
      </c>
      <c r="M36" s="154">
        <v>1.6916666666666664</v>
      </c>
      <c r="N36" s="154">
        <v>628</v>
      </c>
      <c r="O36" s="154">
        <v>2.7979596437371961</v>
      </c>
      <c r="P36" s="154" t="s">
        <v>217</v>
      </c>
      <c r="Q36" s="154">
        <v>2</v>
      </c>
      <c r="R36" s="154" t="s">
        <v>280</v>
      </c>
      <c r="S36" s="154" t="s">
        <v>552</v>
      </c>
      <c r="T36" s="154" t="s">
        <v>554</v>
      </c>
      <c r="U36" s="154">
        <v>2</v>
      </c>
      <c r="V36" s="154">
        <v>29</v>
      </c>
      <c r="W36" s="154">
        <v>1</v>
      </c>
      <c r="X36" s="154" t="s">
        <v>262</v>
      </c>
      <c r="Y36" s="154"/>
      <c r="Z36" s="154">
        <v>24.1533333333333</v>
      </c>
      <c r="AA36" s="154">
        <v>21.322488576552701</v>
      </c>
      <c r="AB36" s="154">
        <v>5</v>
      </c>
      <c r="AC36" s="154">
        <v>14.047499999999999</v>
      </c>
      <c r="AD36" s="154">
        <v>10.0879120114125</v>
      </c>
      <c r="AE36" s="154">
        <v>5</v>
      </c>
      <c r="AF36" s="154">
        <v>0</v>
      </c>
      <c r="AG36" s="154">
        <v>1</v>
      </c>
    </row>
    <row r="37" spans="1:33" x14ac:dyDescent="0.3">
      <c r="A37" t="s">
        <v>710</v>
      </c>
      <c r="B37" s="154">
        <v>9</v>
      </c>
      <c r="C37" s="154" t="s">
        <v>71</v>
      </c>
      <c r="D37" s="154">
        <v>2</v>
      </c>
      <c r="E37" s="154">
        <v>1</v>
      </c>
      <c r="F37" s="154">
        <v>1</v>
      </c>
      <c r="G37" s="154">
        <v>0</v>
      </c>
      <c r="H37" s="154" t="s">
        <v>263</v>
      </c>
      <c r="I37" s="154" t="s">
        <v>612</v>
      </c>
      <c r="J37" s="154" t="s">
        <v>58</v>
      </c>
      <c r="K37" s="154" t="s">
        <v>188</v>
      </c>
      <c r="L37" s="154" t="s">
        <v>979</v>
      </c>
      <c r="M37" s="154">
        <v>0.19999999999999973</v>
      </c>
      <c r="N37" s="154">
        <v>565</v>
      </c>
      <c r="O37" s="154">
        <v>2.7520484478194387</v>
      </c>
      <c r="P37" s="154" t="s">
        <v>217</v>
      </c>
      <c r="Q37" s="154">
        <v>2</v>
      </c>
      <c r="R37" s="154" t="s">
        <v>228</v>
      </c>
      <c r="S37" s="154" t="s">
        <v>552</v>
      </c>
      <c r="T37" s="154" t="s">
        <v>552</v>
      </c>
      <c r="U37" s="154">
        <v>1</v>
      </c>
      <c r="V37" s="154">
        <v>20</v>
      </c>
      <c r="W37" s="154">
        <v>1</v>
      </c>
      <c r="X37" s="154" t="s">
        <v>262</v>
      </c>
      <c r="Y37" s="154"/>
      <c r="Z37" s="154">
        <v>759.39125814715499</v>
      </c>
      <c r="AA37" s="154">
        <v>91.602357392980096</v>
      </c>
      <c r="AB37" s="154">
        <v>4</v>
      </c>
      <c r="AC37" s="154">
        <v>45.811699641060102</v>
      </c>
      <c r="AD37" s="154">
        <v>18.2924156264082</v>
      </c>
      <c r="AE37" s="154">
        <v>4</v>
      </c>
      <c r="AF37" s="154">
        <v>0</v>
      </c>
      <c r="AG37" s="154">
        <v>1</v>
      </c>
    </row>
    <row r="38" spans="1:33" x14ac:dyDescent="0.3">
      <c r="A38" t="s">
        <v>711</v>
      </c>
      <c r="B38" s="154">
        <v>9</v>
      </c>
      <c r="C38" s="154" t="s">
        <v>71</v>
      </c>
      <c r="D38" s="154">
        <v>2</v>
      </c>
      <c r="E38" s="154">
        <v>1</v>
      </c>
      <c r="F38" s="154">
        <v>1</v>
      </c>
      <c r="G38" s="154">
        <v>0</v>
      </c>
      <c r="H38" s="154" t="s">
        <v>263</v>
      </c>
      <c r="I38" s="154" t="s">
        <v>612</v>
      </c>
      <c r="J38" s="154" t="s">
        <v>58</v>
      </c>
      <c r="K38" s="154" t="s">
        <v>188</v>
      </c>
      <c r="L38" s="154" t="s">
        <v>979</v>
      </c>
      <c r="M38" s="154">
        <v>0.19999999999999973</v>
      </c>
      <c r="N38" s="154">
        <v>565</v>
      </c>
      <c r="O38" s="154">
        <v>2.7520484478194387</v>
      </c>
      <c r="P38" s="154" t="s">
        <v>217</v>
      </c>
      <c r="Q38" s="154">
        <v>2</v>
      </c>
      <c r="R38" s="154" t="s">
        <v>228</v>
      </c>
      <c r="S38" s="154" t="s">
        <v>552</v>
      </c>
      <c r="T38" s="154" t="s">
        <v>552</v>
      </c>
      <c r="U38" s="154">
        <v>1</v>
      </c>
      <c r="V38" s="154">
        <v>40</v>
      </c>
      <c r="W38" s="154">
        <v>1</v>
      </c>
      <c r="X38" s="154" t="s">
        <v>262</v>
      </c>
      <c r="Y38" s="154"/>
      <c r="Z38" s="154">
        <v>535.63882298685996</v>
      </c>
      <c r="AA38" s="154">
        <v>281.25991818211997</v>
      </c>
      <c r="AB38" s="154">
        <v>4</v>
      </c>
      <c r="AC38" s="154">
        <v>45.811699641060102</v>
      </c>
      <c r="AD38" s="154">
        <v>18.2924156264082</v>
      </c>
      <c r="AE38" s="154">
        <v>4</v>
      </c>
      <c r="AF38" s="154">
        <v>0</v>
      </c>
      <c r="AG38" s="154">
        <v>1</v>
      </c>
    </row>
    <row r="39" spans="1:33" x14ac:dyDescent="0.3">
      <c r="A39" t="s">
        <v>712</v>
      </c>
      <c r="B39" s="154">
        <v>5</v>
      </c>
      <c r="C39" s="154" t="s">
        <v>71</v>
      </c>
      <c r="D39" s="154">
        <v>2</v>
      </c>
      <c r="E39" s="154">
        <v>1</v>
      </c>
      <c r="F39" s="154">
        <v>1</v>
      </c>
      <c r="G39" s="154">
        <v>0</v>
      </c>
      <c r="H39" s="154" t="s">
        <v>263</v>
      </c>
      <c r="I39" s="154" t="s">
        <v>612</v>
      </c>
      <c r="J39" s="154" t="s">
        <v>58</v>
      </c>
      <c r="K39" s="154" t="s">
        <v>188</v>
      </c>
      <c r="L39" s="154" t="s">
        <v>979</v>
      </c>
      <c r="M39" s="154">
        <v>0.19999999999999973</v>
      </c>
      <c r="N39" s="154">
        <v>565</v>
      </c>
      <c r="O39" s="154">
        <v>2.7520484478194387</v>
      </c>
      <c r="P39" s="154" t="s">
        <v>217</v>
      </c>
      <c r="Q39" s="154">
        <v>2</v>
      </c>
      <c r="R39" s="154" t="s">
        <v>228</v>
      </c>
      <c r="S39" s="154" t="s">
        <v>552</v>
      </c>
      <c r="T39" s="154" t="s">
        <v>552</v>
      </c>
      <c r="U39" s="154">
        <v>1</v>
      </c>
      <c r="V39" s="154">
        <v>20</v>
      </c>
      <c r="W39" s="154">
        <v>1</v>
      </c>
      <c r="X39" s="154" t="s">
        <v>262</v>
      </c>
      <c r="Y39" s="154"/>
      <c r="Z39" s="154">
        <v>749.58573780753898</v>
      </c>
      <c r="AA39" s="154">
        <v>336.24938847009798</v>
      </c>
      <c r="AB39" s="154">
        <v>4</v>
      </c>
      <c r="AC39" s="154">
        <v>-34.294772317992397</v>
      </c>
      <c r="AD39" s="154">
        <v>73.225774210008595</v>
      </c>
      <c r="AE39" s="154">
        <v>4</v>
      </c>
      <c r="AF39" s="154">
        <v>0</v>
      </c>
      <c r="AG39" s="154">
        <v>1</v>
      </c>
    </row>
    <row r="40" spans="1:33" x14ac:dyDescent="0.3">
      <c r="A40" t="s">
        <v>713</v>
      </c>
      <c r="B40" s="154">
        <v>5</v>
      </c>
      <c r="C40" s="154" t="s">
        <v>71</v>
      </c>
      <c r="D40" s="154">
        <v>2</v>
      </c>
      <c r="E40" s="154">
        <v>1</v>
      </c>
      <c r="F40" s="154">
        <v>1</v>
      </c>
      <c r="G40" s="154">
        <v>0</v>
      </c>
      <c r="H40" s="154" t="s">
        <v>263</v>
      </c>
      <c r="I40" s="154" t="s">
        <v>612</v>
      </c>
      <c r="J40" s="154" t="s">
        <v>58</v>
      </c>
      <c r="K40" s="154" t="s">
        <v>188</v>
      </c>
      <c r="L40" s="154" t="s">
        <v>979</v>
      </c>
      <c r="M40" s="154">
        <v>0.19999999999999973</v>
      </c>
      <c r="N40" s="154">
        <v>565</v>
      </c>
      <c r="O40" s="154">
        <v>2.7520484478194387</v>
      </c>
      <c r="P40" s="154" t="s">
        <v>217</v>
      </c>
      <c r="Q40" s="154">
        <v>2</v>
      </c>
      <c r="R40" s="154" t="s">
        <v>228</v>
      </c>
      <c r="S40" s="154" t="s">
        <v>552</v>
      </c>
      <c r="T40" s="154" t="s">
        <v>552</v>
      </c>
      <c r="U40" s="154">
        <v>1</v>
      </c>
      <c r="V40" s="154">
        <v>40</v>
      </c>
      <c r="W40" s="154">
        <v>1</v>
      </c>
      <c r="X40" s="154" t="s">
        <v>262</v>
      </c>
      <c r="Y40" s="154"/>
      <c r="Z40" s="154">
        <v>1143.6301817843801</v>
      </c>
      <c r="AA40" s="154">
        <v>1109.9877080297599</v>
      </c>
      <c r="AB40" s="154">
        <v>4</v>
      </c>
      <c r="AC40" s="154">
        <v>-34.294772317992397</v>
      </c>
      <c r="AD40" s="154">
        <v>73.225774210008595</v>
      </c>
      <c r="AE40" s="154">
        <v>4</v>
      </c>
      <c r="AF40" s="154">
        <v>0</v>
      </c>
      <c r="AG40" s="154">
        <v>1</v>
      </c>
    </row>
    <row r="41" spans="1:33" x14ac:dyDescent="0.3">
      <c r="A41" t="s">
        <v>644</v>
      </c>
      <c r="B41" s="154">
        <v>5</v>
      </c>
      <c r="C41" s="154" t="s">
        <v>9</v>
      </c>
      <c r="D41" s="154">
        <v>2</v>
      </c>
      <c r="E41" s="154">
        <v>0</v>
      </c>
      <c r="F41" s="154">
        <v>0.4</v>
      </c>
      <c r="G41" s="154">
        <v>-0.3979400086720376</v>
      </c>
      <c r="H41" s="154" t="s">
        <v>263</v>
      </c>
      <c r="I41" s="154" t="s">
        <v>612</v>
      </c>
      <c r="J41" s="154" t="s">
        <v>58</v>
      </c>
      <c r="K41" s="154" t="s">
        <v>188</v>
      </c>
      <c r="L41" s="154" t="s">
        <v>979</v>
      </c>
      <c r="M41" s="154">
        <v>0.19999999999999973</v>
      </c>
      <c r="N41" s="154">
        <v>565</v>
      </c>
      <c r="O41" s="154">
        <v>2.7520484478194387</v>
      </c>
      <c r="P41" s="154" t="s">
        <v>217</v>
      </c>
      <c r="Q41" s="154">
        <v>2</v>
      </c>
      <c r="R41" s="154" t="s">
        <v>374</v>
      </c>
      <c r="S41" s="154" t="s">
        <v>552</v>
      </c>
      <c r="T41" s="154" t="s">
        <v>552</v>
      </c>
      <c r="U41" s="154">
        <v>1</v>
      </c>
      <c r="V41" s="154">
        <v>32</v>
      </c>
      <c r="W41" s="154">
        <v>1</v>
      </c>
      <c r="X41" s="154" t="s">
        <v>262</v>
      </c>
      <c r="Y41" s="154"/>
      <c r="Z41" s="154">
        <v>3</v>
      </c>
      <c r="AA41" s="154">
        <v>2.4494897427831801</v>
      </c>
      <c r="AB41" s="154">
        <v>6</v>
      </c>
      <c r="AC41" s="154">
        <v>0.16666666666666699</v>
      </c>
      <c r="AD41" s="154">
        <v>0.40824829046386302</v>
      </c>
      <c r="AE41" s="154">
        <v>6</v>
      </c>
      <c r="AF41" s="154">
        <v>0</v>
      </c>
      <c r="AG41" s="154">
        <v>1</v>
      </c>
    </row>
    <row r="42" spans="1:33" x14ac:dyDescent="0.3">
      <c r="A42" t="s">
        <v>645</v>
      </c>
      <c r="B42" s="154">
        <v>5</v>
      </c>
      <c r="C42" s="154" t="s">
        <v>9</v>
      </c>
      <c r="D42" s="154">
        <v>2</v>
      </c>
      <c r="E42" s="154">
        <v>0</v>
      </c>
      <c r="F42" s="154">
        <v>0.4</v>
      </c>
      <c r="G42" s="154">
        <v>-0.3979400086720376</v>
      </c>
      <c r="H42" s="154" t="s">
        <v>263</v>
      </c>
      <c r="I42" s="154" t="s">
        <v>612</v>
      </c>
      <c r="J42" s="154" t="s">
        <v>58</v>
      </c>
      <c r="K42" s="154" t="s">
        <v>188</v>
      </c>
      <c r="L42" s="154" t="s">
        <v>979</v>
      </c>
      <c r="M42" s="154">
        <v>0.19999999999999973</v>
      </c>
      <c r="N42" s="154">
        <v>565</v>
      </c>
      <c r="O42" s="154">
        <v>2.7520484478194387</v>
      </c>
      <c r="P42" s="154" t="s">
        <v>217</v>
      </c>
      <c r="Q42" s="154">
        <v>2</v>
      </c>
      <c r="R42" s="154" t="s">
        <v>374</v>
      </c>
      <c r="S42" s="154" t="s">
        <v>552</v>
      </c>
      <c r="T42" s="154" t="s">
        <v>552</v>
      </c>
      <c r="U42" s="154">
        <v>1</v>
      </c>
      <c r="V42" s="154">
        <v>40</v>
      </c>
      <c r="W42" s="154">
        <v>1</v>
      </c>
      <c r="X42" s="154" t="s">
        <v>262</v>
      </c>
      <c r="Y42" s="154"/>
      <c r="Z42" s="154">
        <v>2.1666666666666701</v>
      </c>
      <c r="AA42" s="154">
        <v>2.5625508125043401</v>
      </c>
      <c r="AB42" s="154">
        <v>6</v>
      </c>
      <c r="AC42" s="154">
        <v>0.16666666666666699</v>
      </c>
      <c r="AD42" s="154">
        <v>0.40824829046386302</v>
      </c>
      <c r="AE42" s="154">
        <v>6</v>
      </c>
      <c r="AF42" s="154">
        <v>0</v>
      </c>
      <c r="AG42" s="154">
        <v>1</v>
      </c>
    </row>
    <row r="43" spans="1:33" x14ac:dyDescent="0.3">
      <c r="A43" t="s">
        <v>692</v>
      </c>
      <c r="B43" s="154">
        <v>10</v>
      </c>
      <c r="C43" s="154" t="s">
        <v>65</v>
      </c>
      <c r="D43" s="154">
        <v>2</v>
      </c>
      <c r="E43" s="154">
        <v>2</v>
      </c>
      <c r="F43" s="154">
        <v>2</v>
      </c>
      <c r="G43" s="154">
        <v>0.3010299956639812</v>
      </c>
      <c r="H43" s="154" t="s">
        <v>262</v>
      </c>
      <c r="I43" s="154" t="s">
        <v>58</v>
      </c>
      <c r="J43" s="154" t="s">
        <v>58</v>
      </c>
      <c r="K43" s="154" t="s">
        <v>188</v>
      </c>
      <c r="L43" s="154" t="s">
        <v>979</v>
      </c>
      <c r="M43" s="154">
        <v>-0.83333333333333393</v>
      </c>
      <c r="N43" s="154">
        <v>574</v>
      </c>
      <c r="O43" s="154">
        <v>2.7589118923979736</v>
      </c>
      <c r="P43" s="154" t="s">
        <v>396</v>
      </c>
      <c r="Q43" s="154">
        <v>4</v>
      </c>
      <c r="R43" s="154" t="s">
        <v>94</v>
      </c>
      <c r="S43" s="154" t="s">
        <v>553</v>
      </c>
      <c r="T43" s="154" t="s">
        <v>553</v>
      </c>
      <c r="U43" s="154">
        <v>3</v>
      </c>
      <c r="V43" s="154"/>
      <c r="W43" s="154">
        <v>0</v>
      </c>
      <c r="X43" s="154"/>
      <c r="Y43" s="154"/>
      <c r="Z43" s="154">
        <v>259.91000000000003</v>
      </c>
      <c r="AA43" s="154">
        <v>253.75233949660401</v>
      </c>
      <c r="AB43" s="154">
        <v>2</v>
      </c>
      <c r="AC43" s="154">
        <v>131.61500000000001</v>
      </c>
      <c r="AD43" s="154">
        <v>165.93674834104701</v>
      </c>
      <c r="AE43" s="154">
        <v>2</v>
      </c>
      <c r="AF43" s="154">
        <v>0</v>
      </c>
      <c r="AG43" s="154">
        <v>1</v>
      </c>
    </row>
    <row r="44" spans="1:33" x14ac:dyDescent="0.3">
      <c r="A44" t="s">
        <v>646</v>
      </c>
      <c r="B44" s="154">
        <v>11</v>
      </c>
      <c r="C44" s="154" t="s">
        <v>65</v>
      </c>
      <c r="D44" s="154">
        <v>0</v>
      </c>
      <c r="E44" s="154">
        <v>0</v>
      </c>
      <c r="F44" s="154">
        <v>0.4</v>
      </c>
      <c r="G44" s="154">
        <v>-0.3979400086720376</v>
      </c>
      <c r="H44" s="154" t="s">
        <v>262</v>
      </c>
      <c r="I44" s="154" t="s">
        <v>58</v>
      </c>
      <c r="J44" s="154" t="s">
        <v>58</v>
      </c>
      <c r="K44" s="154" t="s">
        <v>188</v>
      </c>
      <c r="L44" s="154" t="s">
        <v>979</v>
      </c>
      <c r="M44" s="154">
        <v>1.7250000000000003</v>
      </c>
      <c r="N44" s="154">
        <v>647</v>
      </c>
      <c r="O44" s="154">
        <v>2.8109042806687006</v>
      </c>
      <c r="P44" s="154" t="s">
        <v>217</v>
      </c>
      <c r="Q44" s="154">
        <v>2</v>
      </c>
      <c r="R44" s="154" t="s">
        <v>403</v>
      </c>
      <c r="S44" s="154" t="s">
        <v>261</v>
      </c>
      <c r="T44" s="154" t="s">
        <v>261</v>
      </c>
      <c r="U44" s="154">
        <v>5</v>
      </c>
      <c r="V44" s="154"/>
      <c r="W44" s="154">
        <v>0</v>
      </c>
      <c r="X44" s="154"/>
      <c r="Y44" s="154"/>
      <c r="Z44" s="154">
        <v>67.544842897193902</v>
      </c>
      <c r="AA44" s="154">
        <v>87.368093660568107</v>
      </c>
      <c r="AB44" s="154">
        <v>2</v>
      </c>
      <c r="AC44" s="154">
        <v>214.56522270140201</v>
      </c>
      <c r="AD44" s="154">
        <v>206.88764578822699</v>
      </c>
      <c r="AE44" s="154">
        <v>2</v>
      </c>
      <c r="AF44" s="154">
        <v>2</v>
      </c>
      <c r="AG44" s="154">
        <v>1</v>
      </c>
    </row>
    <row r="45" spans="1:33" x14ac:dyDescent="0.3">
      <c r="A45" t="s">
        <v>647</v>
      </c>
      <c r="B45" s="154">
        <v>11</v>
      </c>
      <c r="C45" s="154" t="s">
        <v>65</v>
      </c>
      <c r="D45" s="154">
        <v>4</v>
      </c>
      <c r="E45" s="154">
        <v>1</v>
      </c>
      <c r="F45" s="154">
        <v>1</v>
      </c>
      <c r="G45" s="154">
        <v>0</v>
      </c>
      <c r="H45" s="154" t="s">
        <v>262</v>
      </c>
      <c r="I45" s="154" t="s">
        <v>58</v>
      </c>
      <c r="J45" s="154" t="s">
        <v>58</v>
      </c>
      <c r="K45" s="154" t="s">
        <v>188</v>
      </c>
      <c r="L45" s="154" t="s">
        <v>979</v>
      </c>
      <c r="M45" s="154">
        <v>1.7250000000000003</v>
      </c>
      <c r="N45" s="154">
        <v>647</v>
      </c>
      <c r="O45" s="154">
        <v>2.8109042806687006</v>
      </c>
      <c r="P45" s="154" t="s">
        <v>217</v>
      </c>
      <c r="Q45" s="154">
        <v>2</v>
      </c>
      <c r="R45" s="154" t="s">
        <v>403</v>
      </c>
      <c r="S45" s="154" t="s">
        <v>261</v>
      </c>
      <c r="T45" s="154" t="s">
        <v>261</v>
      </c>
      <c r="U45" s="154">
        <v>5</v>
      </c>
      <c r="V45" s="154"/>
      <c r="W45" s="154">
        <v>0</v>
      </c>
      <c r="X45" s="154"/>
      <c r="Y45" s="154"/>
      <c r="Z45" s="154">
        <v>85.109091254514993</v>
      </c>
      <c r="AA45" s="154">
        <v>101.34698864625901</v>
      </c>
      <c r="AB45" s="154">
        <v>2</v>
      </c>
      <c r="AC45" s="154">
        <v>214.56522270140201</v>
      </c>
      <c r="AD45" s="154">
        <v>206.88764578822699</v>
      </c>
      <c r="AE45" s="154">
        <v>2</v>
      </c>
      <c r="AF45" s="154">
        <v>2</v>
      </c>
      <c r="AG45" s="154">
        <v>1</v>
      </c>
    </row>
    <row r="46" spans="1:33" x14ac:dyDescent="0.3">
      <c r="A46" t="s">
        <v>648</v>
      </c>
      <c r="B46" s="154">
        <v>11</v>
      </c>
      <c r="C46" s="154" t="s">
        <v>65</v>
      </c>
      <c r="D46" s="154">
        <v>4</v>
      </c>
      <c r="E46" s="154">
        <v>2</v>
      </c>
      <c r="F46" s="154">
        <v>2</v>
      </c>
      <c r="G46" s="154">
        <v>0.3010299956639812</v>
      </c>
      <c r="H46" s="154" t="s">
        <v>262</v>
      </c>
      <c r="I46" s="154" t="s">
        <v>58</v>
      </c>
      <c r="J46" s="154" t="s">
        <v>58</v>
      </c>
      <c r="K46" s="154" t="s">
        <v>188</v>
      </c>
      <c r="L46" s="154" t="s">
        <v>979</v>
      </c>
      <c r="M46" s="154">
        <v>1.7250000000000003</v>
      </c>
      <c r="N46" s="154">
        <v>647</v>
      </c>
      <c r="O46" s="154">
        <v>2.8109042806687006</v>
      </c>
      <c r="P46" s="154" t="s">
        <v>217</v>
      </c>
      <c r="Q46" s="154">
        <v>2</v>
      </c>
      <c r="R46" s="154" t="s">
        <v>403</v>
      </c>
      <c r="S46" s="154" t="s">
        <v>261</v>
      </c>
      <c r="T46" s="154" t="s">
        <v>261</v>
      </c>
      <c r="U46" s="154">
        <v>5</v>
      </c>
      <c r="V46" s="154"/>
      <c r="W46" s="154">
        <v>0</v>
      </c>
      <c r="X46" s="154"/>
      <c r="Y46" s="154"/>
      <c r="Z46" s="154">
        <v>207.43676941156701</v>
      </c>
      <c r="AA46" s="154">
        <v>207.43676941156701</v>
      </c>
      <c r="AB46" s="154">
        <v>2</v>
      </c>
      <c r="AC46" s="154">
        <v>214.56522270140201</v>
      </c>
      <c r="AD46" s="154">
        <v>206.88764578822699</v>
      </c>
      <c r="AE46" s="154">
        <v>2</v>
      </c>
      <c r="AF46" s="154">
        <v>2</v>
      </c>
      <c r="AG46" s="154">
        <v>1</v>
      </c>
    </row>
    <row r="47" spans="1:33" x14ac:dyDescent="0.3">
      <c r="A47" t="s">
        <v>649</v>
      </c>
      <c r="B47" s="154">
        <v>11</v>
      </c>
      <c r="C47" s="154" t="s">
        <v>65</v>
      </c>
      <c r="D47" s="154">
        <v>4</v>
      </c>
      <c r="E47" s="154">
        <v>6</v>
      </c>
      <c r="F47" s="154">
        <v>6</v>
      </c>
      <c r="G47" s="154">
        <v>0.77815125038364363</v>
      </c>
      <c r="H47" s="154" t="s">
        <v>262</v>
      </c>
      <c r="I47" s="154" t="s">
        <v>58</v>
      </c>
      <c r="J47" s="154" t="s">
        <v>58</v>
      </c>
      <c r="K47" s="154" t="s">
        <v>188</v>
      </c>
      <c r="L47" s="154" t="s">
        <v>979</v>
      </c>
      <c r="M47" s="154">
        <v>1.7250000000000003</v>
      </c>
      <c r="N47" s="154">
        <v>647</v>
      </c>
      <c r="O47" s="154">
        <v>2.8109042806687006</v>
      </c>
      <c r="P47" s="154" t="s">
        <v>217</v>
      </c>
      <c r="Q47" s="154">
        <v>2</v>
      </c>
      <c r="R47" s="154" t="s">
        <v>403</v>
      </c>
      <c r="S47" s="154" t="s">
        <v>261</v>
      </c>
      <c r="T47" s="154" t="s">
        <v>261</v>
      </c>
      <c r="U47" s="154">
        <v>5</v>
      </c>
      <c r="V47" s="154"/>
      <c r="W47" s="154">
        <v>0</v>
      </c>
      <c r="X47" s="154"/>
      <c r="Y47" s="154"/>
      <c r="Z47" s="154">
        <v>615.729821714031</v>
      </c>
      <c r="AA47" s="154">
        <v>445.223199398053</v>
      </c>
      <c r="AB47" s="154">
        <v>2</v>
      </c>
      <c r="AC47" s="154">
        <v>214.56522270140201</v>
      </c>
      <c r="AD47" s="154">
        <v>206.88764578822699</v>
      </c>
      <c r="AE47" s="154">
        <v>2</v>
      </c>
      <c r="AF47" s="154">
        <v>2</v>
      </c>
      <c r="AG47" s="154">
        <v>1</v>
      </c>
    </row>
    <row r="48" spans="1:33" x14ac:dyDescent="0.3">
      <c r="A48" t="s">
        <v>650</v>
      </c>
      <c r="B48" s="154">
        <v>11</v>
      </c>
      <c r="C48" s="154" t="s">
        <v>65</v>
      </c>
      <c r="D48" s="154">
        <v>4</v>
      </c>
      <c r="E48" s="154">
        <v>13</v>
      </c>
      <c r="F48" s="154">
        <v>13</v>
      </c>
      <c r="G48" s="154">
        <v>1.1139433523068367</v>
      </c>
      <c r="H48" s="154" t="s">
        <v>262</v>
      </c>
      <c r="I48" s="154" t="s">
        <v>58</v>
      </c>
      <c r="J48" s="154" t="s">
        <v>58</v>
      </c>
      <c r="K48" s="154" t="s">
        <v>188</v>
      </c>
      <c r="L48" s="154" t="s">
        <v>979</v>
      </c>
      <c r="M48" s="154">
        <v>1.7250000000000003</v>
      </c>
      <c r="N48" s="154">
        <v>647</v>
      </c>
      <c r="O48" s="154">
        <v>2.8109042806687006</v>
      </c>
      <c r="P48" s="154" t="s">
        <v>217</v>
      </c>
      <c r="Q48" s="154">
        <v>2</v>
      </c>
      <c r="R48" s="154" t="s">
        <v>403</v>
      </c>
      <c r="S48" s="154" t="s">
        <v>261</v>
      </c>
      <c r="T48" s="154" t="s">
        <v>261</v>
      </c>
      <c r="U48" s="154">
        <v>5</v>
      </c>
      <c r="V48" s="154">
        <v>53.5</v>
      </c>
      <c r="W48" s="154">
        <v>1</v>
      </c>
      <c r="X48" s="154" t="s">
        <v>262</v>
      </c>
      <c r="Y48" s="154"/>
      <c r="Z48" s="154">
        <v>817.71053567211902</v>
      </c>
      <c r="AA48" s="154">
        <v>421.459077922375</v>
      </c>
      <c r="AB48" s="154">
        <v>2</v>
      </c>
      <c r="AC48" s="154">
        <v>214.56522270140201</v>
      </c>
      <c r="AD48" s="154">
        <v>206.88764578822699</v>
      </c>
      <c r="AE48" s="154">
        <v>2</v>
      </c>
      <c r="AF48" s="154">
        <v>2</v>
      </c>
      <c r="AG48" s="154">
        <v>1</v>
      </c>
    </row>
    <row r="49" spans="1:33" x14ac:dyDescent="0.3">
      <c r="A49" t="s">
        <v>651</v>
      </c>
      <c r="B49" s="154">
        <v>11</v>
      </c>
      <c r="C49" s="154" t="s">
        <v>65</v>
      </c>
      <c r="D49" s="154">
        <v>1</v>
      </c>
      <c r="E49" s="154">
        <v>22</v>
      </c>
      <c r="F49" s="154">
        <v>22</v>
      </c>
      <c r="G49" s="154">
        <v>1.3424226808222062</v>
      </c>
      <c r="H49" s="154" t="s">
        <v>262</v>
      </c>
      <c r="I49" s="154" t="s">
        <v>58</v>
      </c>
      <c r="J49" s="154" t="s">
        <v>58</v>
      </c>
      <c r="K49" s="154" t="s">
        <v>188</v>
      </c>
      <c r="L49" s="154" t="s">
        <v>979</v>
      </c>
      <c r="M49" s="154">
        <v>1.7250000000000003</v>
      </c>
      <c r="N49" s="154">
        <v>647</v>
      </c>
      <c r="O49" s="154">
        <v>2.8109042806687006</v>
      </c>
      <c r="P49" s="154" t="s">
        <v>217</v>
      </c>
      <c r="Q49" s="154">
        <v>2</v>
      </c>
      <c r="R49" s="154" t="s">
        <v>403</v>
      </c>
      <c r="S49" s="154" t="s">
        <v>261</v>
      </c>
      <c r="T49" s="154" t="s">
        <v>261</v>
      </c>
      <c r="U49" s="154">
        <v>5</v>
      </c>
      <c r="V49" s="154">
        <v>36.5</v>
      </c>
      <c r="W49" s="154">
        <v>1</v>
      </c>
      <c r="X49" s="154" t="s">
        <v>262</v>
      </c>
      <c r="Y49" s="154"/>
      <c r="Z49" s="154">
        <v>482.98588965213997</v>
      </c>
      <c r="AA49" s="154">
        <v>300.54393924425398</v>
      </c>
      <c r="AB49" s="154">
        <v>2</v>
      </c>
      <c r="AC49" s="154">
        <v>214.56522270140201</v>
      </c>
      <c r="AD49" s="154">
        <v>206.88764578822699</v>
      </c>
      <c r="AE49" s="154">
        <v>2</v>
      </c>
      <c r="AF49" s="154">
        <v>2</v>
      </c>
      <c r="AG49" s="154">
        <v>1</v>
      </c>
    </row>
    <row r="50" spans="1:33" x14ac:dyDescent="0.3">
      <c r="A50" t="s">
        <v>652</v>
      </c>
      <c r="B50" s="154">
        <v>11</v>
      </c>
      <c r="C50" s="154" t="s">
        <v>71</v>
      </c>
      <c r="D50" s="154">
        <v>0</v>
      </c>
      <c r="E50" s="154">
        <v>1</v>
      </c>
      <c r="F50" s="154">
        <v>1</v>
      </c>
      <c r="G50" s="154">
        <v>0</v>
      </c>
      <c r="H50" s="154" t="s">
        <v>263</v>
      </c>
      <c r="I50" s="154" t="s">
        <v>58</v>
      </c>
      <c r="J50" s="154" t="s">
        <v>58</v>
      </c>
      <c r="K50" s="154" t="s">
        <v>188</v>
      </c>
      <c r="L50" s="154" t="s">
        <v>979</v>
      </c>
      <c r="M50" s="154">
        <v>1.7250000000000003</v>
      </c>
      <c r="N50" s="154">
        <v>647</v>
      </c>
      <c r="O50" s="154">
        <v>2.8109042806687006</v>
      </c>
      <c r="P50" s="154" t="s">
        <v>217</v>
      </c>
      <c r="Q50" s="154">
        <v>2</v>
      </c>
      <c r="R50" s="154" t="s">
        <v>414</v>
      </c>
      <c r="S50" s="154" t="s">
        <v>261</v>
      </c>
      <c r="T50" s="154" t="s">
        <v>261</v>
      </c>
      <c r="U50" s="154">
        <v>5</v>
      </c>
      <c r="V50" s="154">
        <v>9.6</v>
      </c>
      <c r="W50" s="154">
        <v>1</v>
      </c>
      <c r="X50" s="154" t="s">
        <v>931</v>
      </c>
      <c r="Y50" s="154"/>
      <c r="Z50" s="154">
        <v>-7.6666666666666599</v>
      </c>
      <c r="AA50" s="154">
        <v>10.2062072615966</v>
      </c>
      <c r="AB50" s="154">
        <v>3</v>
      </c>
      <c r="AC50" s="154">
        <v>9.3333333333333304</v>
      </c>
      <c r="AD50" s="154">
        <v>7.2915476180757803</v>
      </c>
      <c r="AE50" s="154">
        <v>3</v>
      </c>
      <c r="AF50" s="154">
        <v>2</v>
      </c>
      <c r="AG50" s="154">
        <v>1</v>
      </c>
    </row>
    <row r="51" spans="1:33" x14ac:dyDescent="0.3">
      <c r="A51" t="s">
        <v>653</v>
      </c>
      <c r="B51" s="154">
        <v>11</v>
      </c>
      <c r="C51" s="154" t="s">
        <v>71</v>
      </c>
      <c r="D51" s="154">
        <v>1</v>
      </c>
      <c r="E51" s="154">
        <v>4</v>
      </c>
      <c r="F51" s="154">
        <v>4</v>
      </c>
      <c r="G51" s="154">
        <v>0.6020599913279624</v>
      </c>
      <c r="H51" s="154" t="s">
        <v>263</v>
      </c>
      <c r="I51" s="154" t="s">
        <v>58</v>
      </c>
      <c r="J51" s="154" t="s">
        <v>58</v>
      </c>
      <c r="K51" s="154" t="s">
        <v>188</v>
      </c>
      <c r="L51" s="154" t="s">
        <v>979</v>
      </c>
      <c r="M51" s="154">
        <v>1.7250000000000003</v>
      </c>
      <c r="N51" s="154">
        <v>647</v>
      </c>
      <c r="O51" s="154">
        <v>2.8109042806687006</v>
      </c>
      <c r="P51" s="154" t="s">
        <v>217</v>
      </c>
      <c r="Q51" s="154">
        <v>2</v>
      </c>
      <c r="R51" s="154" t="s">
        <v>414</v>
      </c>
      <c r="S51" s="154" t="s">
        <v>261</v>
      </c>
      <c r="T51" s="154" t="s">
        <v>261</v>
      </c>
      <c r="U51" s="154">
        <v>5</v>
      </c>
      <c r="V51" s="154">
        <v>9.6</v>
      </c>
      <c r="W51" s="154">
        <v>1</v>
      </c>
      <c r="X51" s="154" t="s">
        <v>931</v>
      </c>
      <c r="Y51" s="154"/>
      <c r="Z51" s="154">
        <v>55.6666666666667</v>
      </c>
      <c r="AA51" s="154">
        <v>23.7942570101835</v>
      </c>
      <c r="AB51" s="154">
        <v>3</v>
      </c>
      <c r="AC51" s="154">
        <v>6.3333333333333304</v>
      </c>
      <c r="AD51" s="154">
        <v>5.9301489582190596</v>
      </c>
      <c r="AE51" s="154">
        <v>3</v>
      </c>
      <c r="AF51" s="154">
        <v>2</v>
      </c>
      <c r="AG51" s="154">
        <v>1</v>
      </c>
    </row>
    <row r="52" spans="1:33" x14ac:dyDescent="0.3">
      <c r="A52" t="s">
        <v>654</v>
      </c>
      <c r="B52" s="154">
        <v>11</v>
      </c>
      <c r="C52" s="154" t="s">
        <v>71</v>
      </c>
      <c r="D52" s="154">
        <v>0</v>
      </c>
      <c r="E52" s="154">
        <v>0</v>
      </c>
      <c r="F52" s="154">
        <v>0.4</v>
      </c>
      <c r="G52" s="154">
        <v>-0.3979400086720376</v>
      </c>
      <c r="H52" s="154" t="s">
        <v>263</v>
      </c>
      <c r="I52" s="154" t="s">
        <v>58</v>
      </c>
      <c r="J52" s="154" t="s">
        <v>58</v>
      </c>
      <c r="K52" s="154" t="s">
        <v>188</v>
      </c>
      <c r="L52" s="154" t="s">
        <v>979</v>
      </c>
      <c r="M52" s="154">
        <v>1.7250000000000003</v>
      </c>
      <c r="N52" s="154">
        <v>647</v>
      </c>
      <c r="O52" s="154">
        <v>2.8109042806687006</v>
      </c>
      <c r="P52" s="154" t="s">
        <v>217</v>
      </c>
      <c r="Q52" s="154">
        <v>2</v>
      </c>
      <c r="R52" s="154" t="s">
        <v>356</v>
      </c>
      <c r="S52" s="154" t="s">
        <v>552</v>
      </c>
      <c r="T52" s="154" t="s">
        <v>552</v>
      </c>
      <c r="U52" s="154">
        <v>1</v>
      </c>
      <c r="V52" s="154">
        <v>9.6</v>
      </c>
      <c r="W52" s="154">
        <v>1</v>
      </c>
      <c r="X52" s="154" t="s">
        <v>931</v>
      </c>
      <c r="Y52" s="154"/>
      <c r="Z52" s="154">
        <v>-0.37321132191887402</v>
      </c>
      <c r="AA52" s="154">
        <v>1.0868880082283601</v>
      </c>
      <c r="AB52" s="154">
        <v>3</v>
      </c>
      <c r="AC52" s="154">
        <v>0.86714600570872002</v>
      </c>
      <c r="AD52" s="154">
        <v>1.4598501945061</v>
      </c>
      <c r="AE52" s="154">
        <v>3</v>
      </c>
      <c r="AF52" s="154">
        <v>2</v>
      </c>
      <c r="AG52" s="154">
        <v>1</v>
      </c>
    </row>
    <row r="53" spans="1:33" x14ac:dyDescent="0.3">
      <c r="A53" t="s">
        <v>655</v>
      </c>
      <c r="B53" s="154">
        <v>11</v>
      </c>
      <c r="C53" s="154" t="s">
        <v>71</v>
      </c>
      <c r="D53" s="154">
        <v>4</v>
      </c>
      <c r="E53" s="154">
        <v>1</v>
      </c>
      <c r="F53" s="154">
        <v>1</v>
      </c>
      <c r="G53" s="154">
        <v>0</v>
      </c>
      <c r="H53" s="154" t="s">
        <v>263</v>
      </c>
      <c r="I53" s="154" t="s">
        <v>58</v>
      </c>
      <c r="J53" s="154" t="s">
        <v>58</v>
      </c>
      <c r="K53" s="154" t="s">
        <v>188</v>
      </c>
      <c r="L53" s="154" t="s">
        <v>979</v>
      </c>
      <c r="M53" s="154">
        <v>1.7250000000000003</v>
      </c>
      <c r="N53" s="154">
        <v>647</v>
      </c>
      <c r="O53" s="154">
        <v>2.8109042806687006</v>
      </c>
      <c r="P53" s="154" t="s">
        <v>217</v>
      </c>
      <c r="Q53" s="154">
        <v>2</v>
      </c>
      <c r="R53" s="154" t="s">
        <v>356</v>
      </c>
      <c r="S53" s="154" t="s">
        <v>552</v>
      </c>
      <c r="T53" s="154" t="s">
        <v>552</v>
      </c>
      <c r="U53" s="154">
        <v>1</v>
      </c>
      <c r="V53" s="154">
        <v>9.6</v>
      </c>
      <c r="W53" s="154">
        <v>1</v>
      </c>
      <c r="X53" s="154" t="s">
        <v>931</v>
      </c>
      <c r="Y53" s="154"/>
      <c r="Z53" s="154">
        <v>27.994966084026</v>
      </c>
      <c r="AA53" s="154">
        <v>16.671994326570701</v>
      </c>
      <c r="AB53" s="154">
        <v>3</v>
      </c>
      <c r="AC53" s="154">
        <v>3.2390793799906099</v>
      </c>
      <c r="AD53" s="154">
        <v>1.2017484051727301</v>
      </c>
      <c r="AE53" s="154">
        <v>3</v>
      </c>
      <c r="AF53" s="154">
        <v>2</v>
      </c>
      <c r="AG53" s="154">
        <v>1</v>
      </c>
    </row>
    <row r="54" spans="1:33" x14ac:dyDescent="0.3">
      <c r="A54" t="s">
        <v>656</v>
      </c>
      <c r="B54" s="154">
        <v>11</v>
      </c>
      <c r="C54" s="154" t="s">
        <v>71</v>
      </c>
      <c r="D54" s="154">
        <v>1</v>
      </c>
      <c r="E54" s="154">
        <v>2</v>
      </c>
      <c r="F54" s="154">
        <v>2</v>
      </c>
      <c r="G54" s="154">
        <v>0.3010299956639812</v>
      </c>
      <c r="H54" s="154" t="s">
        <v>263</v>
      </c>
      <c r="I54" s="154" t="s">
        <v>58</v>
      </c>
      <c r="J54" s="154" t="s">
        <v>58</v>
      </c>
      <c r="K54" s="154" t="s">
        <v>188</v>
      </c>
      <c r="L54" s="154" t="s">
        <v>979</v>
      </c>
      <c r="M54" s="154">
        <v>1.7250000000000003</v>
      </c>
      <c r="N54" s="154">
        <v>647</v>
      </c>
      <c r="O54" s="154">
        <v>2.8109042806687006</v>
      </c>
      <c r="P54" s="154" t="s">
        <v>217</v>
      </c>
      <c r="Q54" s="154">
        <v>2</v>
      </c>
      <c r="R54" s="154" t="s">
        <v>356</v>
      </c>
      <c r="S54" s="154" t="s">
        <v>552</v>
      </c>
      <c r="T54" s="154" t="s">
        <v>552</v>
      </c>
      <c r="U54" s="154">
        <v>1</v>
      </c>
      <c r="V54" s="154">
        <v>9.6</v>
      </c>
      <c r="W54" s="154">
        <v>1</v>
      </c>
      <c r="X54" s="154" t="s">
        <v>931</v>
      </c>
      <c r="Y54" s="154"/>
      <c r="Z54" s="154">
        <v>21.390334182720999</v>
      </c>
      <c r="AA54" s="154">
        <v>10.140603790489401</v>
      </c>
      <c r="AB54" s="154">
        <v>3</v>
      </c>
      <c r="AC54" s="154">
        <v>6.9007479134299201</v>
      </c>
      <c r="AD54" s="154">
        <v>4.7545117048819403</v>
      </c>
      <c r="AE54" s="154">
        <v>3</v>
      </c>
      <c r="AF54" s="154">
        <v>2</v>
      </c>
      <c r="AG54" s="154">
        <v>1</v>
      </c>
    </row>
    <row r="55" spans="1:33" x14ac:dyDescent="0.3">
      <c r="A55" t="s">
        <v>693</v>
      </c>
      <c r="B55" s="154">
        <v>11</v>
      </c>
      <c r="C55" s="154" t="s">
        <v>71</v>
      </c>
      <c r="D55" s="154">
        <v>2</v>
      </c>
      <c r="E55" s="154">
        <v>0</v>
      </c>
      <c r="F55" s="154">
        <v>0.4</v>
      </c>
      <c r="G55" s="154">
        <v>-0.3979400086720376</v>
      </c>
      <c r="H55" s="154" t="s">
        <v>263</v>
      </c>
      <c r="I55" s="154" t="s">
        <v>58</v>
      </c>
      <c r="J55" s="154" t="s">
        <v>58</v>
      </c>
      <c r="K55" s="154" t="s">
        <v>188</v>
      </c>
      <c r="L55" s="154" t="s">
        <v>979</v>
      </c>
      <c r="M55" s="154">
        <v>1.7250000000000003</v>
      </c>
      <c r="N55" s="154">
        <v>647</v>
      </c>
      <c r="O55" s="154">
        <v>2.8109042806687006</v>
      </c>
      <c r="P55" s="154" t="s">
        <v>217</v>
      </c>
      <c r="Q55" s="154">
        <v>2</v>
      </c>
      <c r="R55" s="154" t="s">
        <v>370</v>
      </c>
      <c r="S55" s="154" t="s">
        <v>552</v>
      </c>
      <c r="T55" s="154" t="s">
        <v>552</v>
      </c>
      <c r="U55" s="154">
        <v>1</v>
      </c>
      <c r="V55" s="154">
        <v>9.6</v>
      </c>
      <c r="W55" s="154">
        <v>1</v>
      </c>
      <c r="X55" s="154" t="s">
        <v>931</v>
      </c>
      <c r="Y55" s="154"/>
      <c r="Z55" s="154">
        <v>-17.498627048588101</v>
      </c>
      <c r="AA55" s="154">
        <v>19.174363652885098</v>
      </c>
      <c r="AB55" s="154">
        <v>3</v>
      </c>
      <c r="AC55" s="154">
        <v>-19.2906899442149</v>
      </c>
      <c r="AD55" s="154">
        <v>27.534986968895801</v>
      </c>
      <c r="AE55" s="154">
        <v>3</v>
      </c>
      <c r="AF55" s="154">
        <v>2</v>
      </c>
      <c r="AG55" s="154">
        <v>1</v>
      </c>
    </row>
    <row r="56" spans="1:33" x14ac:dyDescent="0.3">
      <c r="A56" t="s">
        <v>934</v>
      </c>
      <c r="B56" s="154">
        <v>11</v>
      </c>
      <c r="C56" s="154" t="s">
        <v>9</v>
      </c>
      <c r="D56" s="154">
        <v>0</v>
      </c>
      <c r="E56" s="154">
        <v>2</v>
      </c>
      <c r="F56" s="154">
        <v>2</v>
      </c>
      <c r="G56" s="154">
        <v>0.3010299956639812</v>
      </c>
      <c r="H56" s="154" t="s">
        <v>263</v>
      </c>
      <c r="I56" s="154" t="s">
        <v>58</v>
      </c>
      <c r="J56" s="154" t="s">
        <v>58</v>
      </c>
      <c r="K56" s="154" t="s">
        <v>188</v>
      </c>
      <c r="L56" s="154" t="s">
        <v>979</v>
      </c>
      <c r="M56" s="154">
        <v>1.7250000000000003</v>
      </c>
      <c r="N56" s="154">
        <v>647</v>
      </c>
      <c r="O56" s="154">
        <v>2.8109042806687006</v>
      </c>
      <c r="P56" s="154" t="s">
        <v>217</v>
      </c>
      <c r="Q56" s="154">
        <v>2</v>
      </c>
      <c r="R56" s="154" t="s">
        <v>390</v>
      </c>
      <c r="S56" s="154" t="s">
        <v>552</v>
      </c>
      <c r="T56" s="154" t="s">
        <v>554</v>
      </c>
      <c r="U56" s="154">
        <v>2</v>
      </c>
      <c r="V56" s="154">
        <v>9.6</v>
      </c>
      <c r="W56" s="154">
        <v>1</v>
      </c>
      <c r="X56" s="154" t="s">
        <v>931</v>
      </c>
      <c r="Y56" s="154"/>
      <c r="Z56" s="154">
        <v>0.133802420409807</v>
      </c>
      <c r="AA56" s="154">
        <v>0.15220682899979601</v>
      </c>
      <c r="AB56" s="154">
        <v>3</v>
      </c>
      <c r="AC56" s="154">
        <v>3.40889451539345E-2</v>
      </c>
      <c r="AD56" s="154">
        <v>5.8354724260292298E-2</v>
      </c>
      <c r="AE56" s="154">
        <v>3</v>
      </c>
      <c r="AF56" s="154">
        <v>2</v>
      </c>
      <c r="AG56" s="154">
        <v>1</v>
      </c>
    </row>
    <row r="57" spans="1:33" x14ac:dyDescent="0.3">
      <c r="A57" t="s">
        <v>935</v>
      </c>
      <c r="B57" s="154">
        <v>11</v>
      </c>
      <c r="C57" s="154" t="s">
        <v>9</v>
      </c>
      <c r="D57" s="154">
        <v>1</v>
      </c>
      <c r="E57" s="154">
        <v>3</v>
      </c>
      <c r="F57" s="154">
        <v>3</v>
      </c>
      <c r="G57" s="154">
        <v>0.47712125471966244</v>
      </c>
      <c r="H57" s="154" t="s">
        <v>263</v>
      </c>
      <c r="I57" s="154" t="s">
        <v>58</v>
      </c>
      <c r="J57" s="154" t="s">
        <v>58</v>
      </c>
      <c r="K57" s="154" t="s">
        <v>188</v>
      </c>
      <c r="L57" s="154" t="s">
        <v>979</v>
      </c>
      <c r="M57" s="154">
        <v>1.7250000000000003</v>
      </c>
      <c r="N57" s="154">
        <v>647</v>
      </c>
      <c r="O57" s="154">
        <v>2.8109042806687006</v>
      </c>
      <c r="P57" s="154" t="s">
        <v>217</v>
      </c>
      <c r="Q57" s="154">
        <v>2</v>
      </c>
      <c r="R57" s="154" t="s">
        <v>390</v>
      </c>
      <c r="S57" s="154" t="s">
        <v>552</v>
      </c>
      <c r="T57" s="154" t="s">
        <v>554</v>
      </c>
      <c r="U57" s="154">
        <v>2</v>
      </c>
      <c r="V57" s="154">
        <v>9.6</v>
      </c>
      <c r="W57" s="154">
        <v>1</v>
      </c>
      <c r="X57" s="154" t="s">
        <v>931</v>
      </c>
      <c r="Y57" s="154"/>
      <c r="Z57" s="154">
        <v>0.172381304218193</v>
      </c>
      <c r="AA57" s="154">
        <v>0.40490131821434</v>
      </c>
      <c r="AB57" s="154">
        <v>3</v>
      </c>
      <c r="AC57" s="154">
        <v>3.8598818303999E-2</v>
      </c>
      <c r="AD57" s="154">
        <v>7.4280813120807296E-2</v>
      </c>
      <c r="AE57" s="154">
        <v>3</v>
      </c>
      <c r="AF57" s="154">
        <v>2</v>
      </c>
      <c r="AG57" s="154">
        <v>1</v>
      </c>
    </row>
    <row r="58" spans="1:33" x14ac:dyDescent="0.3">
      <c r="A58" t="s">
        <v>936</v>
      </c>
      <c r="B58" s="154">
        <v>11</v>
      </c>
      <c r="C58" s="154" t="s">
        <v>9</v>
      </c>
      <c r="D58" s="154">
        <v>0</v>
      </c>
      <c r="E58" s="154">
        <v>0</v>
      </c>
      <c r="F58" s="154">
        <v>0.4</v>
      </c>
      <c r="G58" s="154">
        <v>-0.3979400086720376</v>
      </c>
      <c r="H58" s="154" t="s">
        <v>263</v>
      </c>
      <c r="I58" s="154" t="s">
        <v>58</v>
      </c>
      <c r="J58" s="154" t="s">
        <v>58</v>
      </c>
      <c r="K58" s="154" t="s">
        <v>188</v>
      </c>
      <c r="L58" s="154" t="s">
        <v>979</v>
      </c>
      <c r="M58" s="154">
        <v>1.7250000000000003</v>
      </c>
      <c r="N58" s="154">
        <v>647</v>
      </c>
      <c r="O58" s="154">
        <v>2.8109042806687006</v>
      </c>
      <c r="P58" s="154" t="s">
        <v>217</v>
      </c>
      <c r="Q58" s="154">
        <v>2</v>
      </c>
      <c r="R58" s="154" t="s">
        <v>409</v>
      </c>
      <c r="S58" s="154" t="s">
        <v>552</v>
      </c>
      <c r="T58" s="154" t="s">
        <v>554</v>
      </c>
      <c r="U58" s="154">
        <v>2</v>
      </c>
      <c r="V58" s="154">
        <v>9.6</v>
      </c>
      <c r="W58" s="154">
        <v>1</v>
      </c>
      <c r="X58" s="154" t="s">
        <v>931</v>
      </c>
      <c r="Y58" s="154"/>
      <c r="Z58" s="154">
        <v>8.9930982884190698</v>
      </c>
      <c r="AA58" s="154">
        <v>4.7553373583409497</v>
      </c>
      <c r="AB58" s="154">
        <v>3</v>
      </c>
      <c r="AC58" s="154">
        <v>0.91733385361889697</v>
      </c>
      <c r="AD58" s="154">
        <v>1.5822078841868801</v>
      </c>
      <c r="AE58" s="154">
        <v>3</v>
      </c>
      <c r="AF58" s="154">
        <v>2</v>
      </c>
      <c r="AG58" s="154">
        <v>1</v>
      </c>
    </row>
    <row r="59" spans="1:33" x14ac:dyDescent="0.3">
      <c r="A59" t="s">
        <v>937</v>
      </c>
      <c r="B59" s="154">
        <v>11</v>
      </c>
      <c r="C59" s="154" t="s">
        <v>9</v>
      </c>
      <c r="D59" s="154">
        <v>1</v>
      </c>
      <c r="E59" s="154">
        <v>1</v>
      </c>
      <c r="F59" s="154">
        <v>1</v>
      </c>
      <c r="G59" s="154">
        <v>0</v>
      </c>
      <c r="H59" s="154" t="s">
        <v>263</v>
      </c>
      <c r="I59" s="154" t="s">
        <v>58</v>
      </c>
      <c r="J59" s="154" t="s">
        <v>58</v>
      </c>
      <c r="K59" s="154" t="s">
        <v>188</v>
      </c>
      <c r="L59" s="154" t="s">
        <v>979</v>
      </c>
      <c r="M59" s="154">
        <v>1.7250000000000003</v>
      </c>
      <c r="N59" s="154">
        <v>647</v>
      </c>
      <c r="O59" s="154">
        <v>2.8109042806687006</v>
      </c>
      <c r="P59" s="154" t="s">
        <v>217</v>
      </c>
      <c r="Q59" s="154">
        <v>2</v>
      </c>
      <c r="R59" s="154" t="s">
        <v>409</v>
      </c>
      <c r="S59" s="154" t="s">
        <v>552</v>
      </c>
      <c r="T59" s="154" t="s">
        <v>554</v>
      </c>
      <c r="U59" s="154">
        <v>2</v>
      </c>
      <c r="V59" s="154">
        <v>9.6</v>
      </c>
      <c r="W59" s="154">
        <v>1</v>
      </c>
      <c r="X59" s="154" t="s">
        <v>931</v>
      </c>
      <c r="Y59" s="154"/>
      <c r="Z59" s="154">
        <v>9.5713202339584296</v>
      </c>
      <c r="AA59" s="154">
        <v>7.2931534138233802</v>
      </c>
      <c r="AB59" s="154">
        <v>3</v>
      </c>
      <c r="AC59" s="154">
        <v>2.6546057843018702</v>
      </c>
      <c r="AD59" s="154">
        <v>2.5480934251693101</v>
      </c>
      <c r="AE59" s="154">
        <v>3</v>
      </c>
      <c r="AF59" s="154">
        <v>2</v>
      </c>
      <c r="AG59" s="154">
        <v>1</v>
      </c>
    </row>
    <row r="60" spans="1:33" x14ac:dyDescent="0.3">
      <c r="A60" t="s">
        <v>657</v>
      </c>
      <c r="B60" s="154">
        <v>12</v>
      </c>
      <c r="C60" s="154" t="s">
        <v>9</v>
      </c>
      <c r="D60" s="154">
        <v>2</v>
      </c>
      <c r="E60" s="154">
        <v>7</v>
      </c>
      <c r="F60" s="154">
        <v>7</v>
      </c>
      <c r="G60" s="154">
        <v>0.84509804001425681</v>
      </c>
      <c r="H60" s="154" t="s">
        <v>263</v>
      </c>
      <c r="I60" s="154" t="s">
        <v>611</v>
      </c>
      <c r="J60" s="154" t="s">
        <v>72</v>
      </c>
      <c r="K60" s="154" t="s">
        <v>188</v>
      </c>
      <c r="L60" s="154" t="s">
        <v>979</v>
      </c>
      <c r="M60" s="154">
        <v>3.6333333333333329</v>
      </c>
      <c r="N60" s="154">
        <v>636</v>
      </c>
      <c r="O60" s="154">
        <v>2.8034571156484138</v>
      </c>
      <c r="P60" s="154" t="s">
        <v>163</v>
      </c>
      <c r="Q60" s="154">
        <v>3</v>
      </c>
      <c r="R60" s="154" t="s">
        <v>501</v>
      </c>
      <c r="S60" s="154" t="s">
        <v>559</v>
      </c>
      <c r="T60" s="154" t="s">
        <v>559</v>
      </c>
      <c r="U60" s="154">
        <v>4</v>
      </c>
      <c r="V60" s="154">
        <v>25</v>
      </c>
      <c r="W60" s="154">
        <v>1</v>
      </c>
      <c r="X60" s="154" t="s">
        <v>262</v>
      </c>
      <c r="Y60" s="154"/>
      <c r="Z60" s="154">
        <v>31.4546621234933</v>
      </c>
      <c r="AA60" s="154">
        <v>5.2785096133654399</v>
      </c>
      <c r="AB60" s="154">
        <v>3</v>
      </c>
      <c r="AC60" s="154">
        <v>41.846218980101199</v>
      </c>
      <c r="AD60" s="154">
        <v>7.6042260716800198</v>
      </c>
      <c r="AE60" s="154">
        <v>3</v>
      </c>
      <c r="AF60" s="154">
        <v>1</v>
      </c>
      <c r="AG60" s="154">
        <v>1</v>
      </c>
    </row>
    <row r="61" spans="1:33" x14ac:dyDescent="0.3">
      <c r="A61" t="s">
        <v>658</v>
      </c>
      <c r="B61" s="154">
        <v>12</v>
      </c>
      <c r="C61" s="154" t="s">
        <v>9</v>
      </c>
      <c r="D61" s="154">
        <v>2</v>
      </c>
      <c r="E61" s="154">
        <v>7</v>
      </c>
      <c r="F61" s="154">
        <v>7</v>
      </c>
      <c r="G61" s="154">
        <v>0.84509804001425681</v>
      </c>
      <c r="H61" s="154" t="s">
        <v>263</v>
      </c>
      <c r="I61" s="154" t="s">
        <v>611</v>
      </c>
      <c r="J61" s="154" t="s">
        <v>72</v>
      </c>
      <c r="K61" s="154" t="s">
        <v>188</v>
      </c>
      <c r="L61" s="154" t="s">
        <v>979</v>
      </c>
      <c r="M61" s="154">
        <v>3.6333333333333329</v>
      </c>
      <c r="N61" s="154">
        <v>636</v>
      </c>
      <c r="O61" s="154">
        <v>2.8034571156484138</v>
      </c>
      <c r="P61" s="154" t="s">
        <v>163</v>
      </c>
      <c r="Q61" s="154">
        <v>3</v>
      </c>
      <c r="R61" s="154" t="s">
        <v>501</v>
      </c>
      <c r="S61" s="154" t="s">
        <v>559</v>
      </c>
      <c r="T61" s="154" t="s">
        <v>559</v>
      </c>
      <c r="U61" s="154">
        <v>4</v>
      </c>
      <c r="V61" s="154">
        <v>55</v>
      </c>
      <c r="W61" s="154">
        <v>1</v>
      </c>
      <c r="X61" s="154" t="s">
        <v>262</v>
      </c>
      <c r="Y61" s="154"/>
      <c r="Z61" s="154">
        <v>11.9819471841823</v>
      </c>
      <c r="AA61" s="154">
        <v>2.13496914635892</v>
      </c>
      <c r="AB61" s="154">
        <v>3</v>
      </c>
      <c r="AC61" s="154">
        <v>41.846218980101199</v>
      </c>
      <c r="AD61" s="154">
        <v>7.6042260716800198</v>
      </c>
      <c r="AE61" s="154">
        <v>3</v>
      </c>
      <c r="AF61" s="154">
        <v>1</v>
      </c>
      <c r="AG61" s="154">
        <v>1</v>
      </c>
    </row>
    <row r="62" spans="1:33" x14ac:dyDescent="0.3">
      <c r="A62" t="s">
        <v>938</v>
      </c>
      <c r="B62" s="154">
        <v>12</v>
      </c>
      <c r="C62" s="154" t="s">
        <v>9</v>
      </c>
      <c r="D62" s="154">
        <v>2</v>
      </c>
      <c r="E62" s="154">
        <v>3</v>
      </c>
      <c r="F62" s="154">
        <v>3</v>
      </c>
      <c r="G62" s="154">
        <v>0.47712125471966244</v>
      </c>
      <c r="H62" s="154" t="s">
        <v>263</v>
      </c>
      <c r="I62" s="154" t="s">
        <v>612</v>
      </c>
      <c r="J62" s="154" t="s">
        <v>58</v>
      </c>
      <c r="K62" s="154" t="s">
        <v>174</v>
      </c>
      <c r="L62" s="154" t="s">
        <v>979</v>
      </c>
      <c r="M62" s="154">
        <v>3.6333333333333329</v>
      </c>
      <c r="N62" s="154">
        <v>636</v>
      </c>
      <c r="O62" s="154">
        <v>2.8034571156484138</v>
      </c>
      <c r="P62" s="154" t="s">
        <v>163</v>
      </c>
      <c r="Q62" s="154">
        <v>3</v>
      </c>
      <c r="R62" s="154" t="s">
        <v>603</v>
      </c>
      <c r="S62" s="154" t="s">
        <v>552</v>
      </c>
      <c r="T62" s="154" t="s">
        <v>554</v>
      </c>
      <c r="U62" s="154">
        <v>2</v>
      </c>
      <c r="V62" s="154">
        <v>5</v>
      </c>
      <c r="W62" s="154">
        <v>1</v>
      </c>
      <c r="X62" s="154" t="s">
        <v>931</v>
      </c>
      <c r="Y62" s="154"/>
      <c r="Z62" s="154">
        <v>0.33771106941838702</v>
      </c>
      <c r="AA62" s="154">
        <v>0.58493273051106598</v>
      </c>
      <c r="AB62" s="154">
        <v>3</v>
      </c>
      <c r="AC62" s="154">
        <v>2.0012507817385798</v>
      </c>
      <c r="AD62" s="154">
        <v>1.9981311676470499</v>
      </c>
      <c r="AE62" s="154">
        <v>3</v>
      </c>
      <c r="AF62" s="154">
        <v>1</v>
      </c>
      <c r="AG62" s="154">
        <v>1</v>
      </c>
    </row>
    <row r="63" spans="1:33" x14ac:dyDescent="0.3">
      <c r="A63" t="s">
        <v>939</v>
      </c>
      <c r="B63" s="154">
        <v>12</v>
      </c>
      <c r="C63" s="154" t="s">
        <v>9</v>
      </c>
      <c r="D63" s="154">
        <v>2</v>
      </c>
      <c r="E63" s="154">
        <v>3</v>
      </c>
      <c r="F63" s="154">
        <v>3</v>
      </c>
      <c r="G63" s="154">
        <v>0.47712125471966244</v>
      </c>
      <c r="H63" s="154" t="s">
        <v>263</v>
      </c>
      <c r="I63" s="154" t="s">
        <v>612</v>
      </c>
      <c r="J63" s="154" t="s">
        <v>58</v>
      </c>
      <c r="K63" s="154" t="s">
        <v>174</v>
      </c>
      <c r="L63" s="154" t="s">
        <v>979</v>
      </c>
      <c r="M63" s="154">
        <v>3.6333333333333329</v>
      </c>
      <c r="N63" s="154">
        <v>636</v>
      </c>
      <c r="O63" s="154">
        <v>2.8034571156484138</v>
      </c>
      <c r="P63" s="154" t="s">
        <v>163</v>
      </c>
      <c r="Q63" s="154">
        <v>3</v>
      </c>
      <c r="R63" s="154" t="s">
        <v>603</v>
      </c>
      <c r="S63" s="154" t="s">
        <v>552</v>
      </c>
      <c r="T63" s="154" t="s">
        <v>554</v>
      </c>
      <c r="U63" s="154">
        <v>2</v>
      </c>
      <c r="V63" s="154">
        <v>30</v>
      </c>
      <c r="W63" s="154">
        <v>1</v>
      </c>
      <c r="X63" s="154" t="s">
        <v>262</v>
      </c>
      <c r="Y63" s="154"/>
      <c r="Z63" s="154">
        <v>2.67041901188243</v>
      </c>
      <c r="AA63" s="154">
        <v>4.6253014060782398</v>
      </c>
      <c r="AB63" s="154">
        <v>3</v>
      </c>
      <c r="AC63" s="154">
        <v>2.6766729205753501</v>
      </c>
      <c r="AD63" s="154">
        <v>2.52234178639051</v>
      </c>
      <c r="AE63" s="154">
        <v>3</v>
      </c>
      <c r="AF63" s="154">
        <v>1</v>
      </c>
      <c r="AG63" s="154">
        <v>1</v>
      </c>
    </row>
    <row r="64" spans="1:33" x14ac:dyDescent="0.3">
      <c r="A64" t="s">
        <v>940</v>
      </c>
      <c r="B64" s="154">
        <v>12</v>
      </c>
      <c r="C64" s="154" t="s">
        <v>9</v>
      </c>
      <c r="D64" s="154">
        <v>2</v>
      </c>
      <c r="E64" s="154">
        <v>3</v>
      </c>
      <c r="F64" s="154">
        <v>3</v>
      </c>
      <c r="G64" s="154">
        <v>0.47712125471966244</v>
      </c>
      <c r="H64" s="154" t="s">
        <v>263</v>
      </c>
      <c r="I64" s="154" t="s">
        <v>612</v>
      </c>
      <c r="J64" s="154" t="s">
        <v>58</v>
      </c>
      <c r="K64" s="154" t="s">
        <v>174</v>
      </c>
      <c r="L64" s="154" t="s">
        <v>979</v>
      </c>
      <c r="M64" s="154">
        <v>3.6333333333333329</v>
      </c>
      <c r="N64" s="154">
        <v>636</v>
      </c>
      <c r="O64" s="154">
        <v>2.8034571156484138</v>
      </c>
      <c r="P64" s="154" t="s">
        <v>163</v>
      </c>
      <c r="Q64" s="154">
        <v>3</v>
      </c>
      <c r="R64" s="154" t="s">
        <v>603</v>
      </c>
      <c r="S64" s="154" t="s">
        <v>552</v>
      </c>
      <c r="T64" s="154" t="s">
        <v>554</v>
      </c>
      <c r="U64" s="154">
        <v>2</v>
      </c>
      <c r="V64" s="154">
        <v>60</v>
      </c>
      <c r="W64" s="154">
        <v>1</v>
      </c>
      <c r="X64" s="154" t="s">
        <v>930</v>
      </c>
      <c r="Y64" s="154"/>
      <c r="Z64" s="154">
        <v>0.33771106941838702</v>
      </c>
      <c r="AA64" s="154">
        <v>0.58493273051106598</v>
      </c>
      <c r="AB64" s="154">
        <v>3</v>
      </c>
      <c r="AC64" s="154">
        <v>1.6697936210131299</v>
      </c>
      <c r="AD64" s="154">
        <v>2.07747466960604</v>
      </c>
      <c r="AE64" s="154">
        <v>3</v>
      </c>
      <c r="AF64" s="154">
        <v>1</v>
      </c>
      <c r="AG64" s="154">
        <v>1</v>
      </c>
    </row>
    <row r="65" spans="1:33" x14ac:dyDescent="0.3">
      <c r="A65" t="s">
        <v>659</v>
      </c>
      <c r="B65" s="154">
        <v>12</v>
      </c>
      <c r="C65" s="154" t="s">
        <v>9</v>
      </c>
      <c r="D65" s="154">
        <v>2</v>
      </c>
      <c r="E65" s="154">
        <v>1</v>
      </c>
      <c r="F65" s="154">
        <v>1</v>
      </c>
      <c r="G65" s="154">
        <v>0</v>
      </c>
      <c r="H65" s="154" t="s">
        <v>263</v>
      </c>
      <c r="I65" s="154" t="s">
        <v>612</v>
      </c>
      <c r="J65" s="154" t="s">
        <v>58</v>
      </c>
      <c r="K65" s="154" t="s">
        <v>188</v>
      </c>
      <c r="L65" s="154" t="s">
        <v>979</v>
      </c>
      <c r="M65" s="154">
        <v>3.6333333333333329</v>
      </c>
      <c r="N65" s="154">
        <v>636</v>
      </c>
      <c r="O65" s="154">
        <v>2.8034571156484138</v>
      </c>
      <c r="P65" s="154" t="s">
        <v>163</v>
      </c>
      <c r="Q65" s="154">
        <v>3</v>
      </c>
      <c r="R65" s="154" t="s">
        <v>53</v>
      </c>
      <c r="S65" s="154" t="s">
        <v>552</v>
      </c>
      <c r="T65" s="154" t="s">
        <v>552</v>
      </c>
      <c r="U65" s="154">
        <v>1</v>
      </c>
      <c r="V65" s="154">
        <v>1.7999999999999989</v>
      </c>
      <c r="W65" s="154">
        <v>1</v>
      </c>
      <c r="X65" s="154" t="s">
        <v>931</v>
      </c>
      <c r="Y65" s="154"/>
      <c r="Z65" s="154">
        <v>2146.1538461538398</v>
      </c>
      <c r="AA65" s="154">
        <v>239.82241950954</v>
      </c>
      <c r="AB65" s="154">
        <v>3</v>
      </c>
      <c r="AC65" s="154">
        <v>455.76923076922998</v>
      </c>
      <c r="AD65" s="154">
        <v>49.963004064487201</v>
      </c>
      <c r="AE65" s="154">
        <v>3</v>
      </c>
      <c r="AF65" s="154">
        <v>1</v>
      </c>
      <c r="AG65" s="154">
        <v>1</v>
      </c>
    </row>
    <row r="66" spans="1:33" x14ac:dyDescent="0.3">
      <c r="A66" t="s">
        <v>660</v>
      </c>
      <c r="B66" s="154">
        <v>12</v>
      </c>
      <c r="C66" s="154" t="s">
        <v>9</v>
      </c>
      <c r="D66" s="154">
        <v>2</v>
      </c>
      <c r="E66" s="154">
        <v>1</v>
      </c>
      <c r="F66" s="154">
        <v>1</v>
      </c>
      <c r="G66" s="154">
        <v>0</v>
      </c>
      <c r="H66" s="154" t="s">
        <v>263</v>
      </c>
      <c r="I66" s="154" t="s">
        <v>612</v>
      </c>
      <c r="J66" s="154" t="s">
        <v>58</v>
      </c>
      <c r="K66" s="154" t="s">
        <v>188</v>
      </c>
      <c r="L66" s="154" t="s">
        <v>979</v>
      </c>
      <c r="M66" s="154">
        <v>3.6333333333333329</v>
      </c>
      <c r="N66" s="154">
        <v>636</v>
      </c>
      <c r="O66" s="154">
        <v>2.8034571156484138</v>
      </c>
      <c r="P66" s="154" t="s">
        <v>163</v>
      </c>
      <c r="Q66" s="154">
        <v>3</v>
      </c>
      <c r="R66" s="154" t="s">
        <v>53</v>
      </c>
      <c r="S66" s="154" t="s">
        <v>552</v>
      </c>
      <c r="T66" s="154" t="s">
        <v>552</v>
      </c>
      <c r="U66" s="154">
        <v>1</v>
      </c>
      <c r="V66" s="154">
        <v>17.049999999999997</v>
      </c>
      <c r="W66" s="154">
        <v>1</v>
      </c>
      <c r="X66" s="154" t="s">
        <v>931</v>
      </c>
      <c r="Y66" s="154"/>
      <c r="Z66" s="154">
        <v>3028.8461538461502</v>
      </c>
      <c r="AA66" s="154">
        <v>709.47465771570501</v>
      </c>
      <c r="AB66" s="154">
        <v>3</v>
      </c>
      <c r="AC66" s="154">
        <v>1044.23076923076</v>
      </c>
      <c r="AD66" s="154">
        <v>229.829818696644</v>
      </c>
      <c r="AE66" s="154">
        <v>3</v>
      </c>
      <c r="AF66" s="154">
        <v>1</v>
      </c>
      <c r="AG66" s="154">
        <v>1</v>
      </c>
    </row>
    <row r="67" spans="1:33" x14ac:dyDescent="0.3">
      <c r="A67" t="s">
        <v>661</v>
      </c>
      <c r="B67" s="154">
        <v>12</v>
      </c>
      <c r="C67" s="154" t="s">
        <v>9</v>
      </c>
      <c r="D67" s="154">
        <v>2</v>
      </c>
      <c r="E67" s="154">
        <v>1</v>
      </c>
      <c r="F67" s="154">
        <v>1</v>
      </c>
      <c r="G67" s="154">
        <v>0</v>
      </c>
      <c r="H67" s="154" t="s">
        <v>263</v>
      </c>
      <c r="I67" s="154" t="s">
        <v>612</v>
      </c>
      <c r="J67" s="154" t="s">
        <v>58</v>
      </c>
      <c r="K67" s="154" t="s">
        <v>188</v>
      </c>
      <c r="L67" s="154" t="s">
        <v>979</v>
      </c>
      <c r="M67" s="154">
        <v>3.6333333333333329</v>
      </c>
      <c r="N67" s="154">
        <v>636</v>
      </c>
      <c r="O67" s="154">
        <v>2.8034571156484138</v>
      </c>
      <c r="P67" s="154" t="s">
        <v>163</v>
      </c>
      <c r="Q67" s="154">
        <v>3</v>
      </c>
      <c r="R67" s="154" t="s">
        <v>53</v>
      </c>
      <c r="S67" s="154" t="s">
        <v>552</v>
      </c>
      <c r="T67" s="154" t="s">
        <v>552</v>
      </c>
      <c r="U67" s="154">
        <v>1</v>
      </c>
      <c r="V67" s="154">
        <v>5.1999999999999957</v>
      </c>
      <c r="W67" s="154">
        <v>1</v>
      </c>
      <c r="X67" s="154" t="s">
        <v>931</v>
      </c>
      <c r="Y67" s="154"/>
      <c r="Z67" s="154">
        <v>2198.0769230769201</v>
      </c>
      <c r="AA67" s="154">
        <v>699.48205690280895</v>
      </c>
      <c r="AB67" s="154">
        <v>3</v>
      </c>
      <c r="AC67" s="154">
        <v>1032.6923076922999</v>
      </c>
      <c r="AD67" s="154">
        <v>209.844617070851</v>
      </c>
      <c r="AE67" s="154">
        <v>3</v>
      </c>
      <c r="AF67" s="154">
        <v>1</v>
      </c>
      <c r="AG67" s="154">
        <v>1</v>
      </c>
    </row>
    <row r="68" spans="1:33" x14ac:dyDescent="0.3">
      <c r="A68" t="s">
        <v>662</v>
      </c>
      <c r="B68" s="154">
        <v>12</v>
      </c>
      <c r="C68" s="154" t="s">
        <v>9</v>
      </c>
      <c r="D68" s="154">
        <v>2</v>
      </c>
      <c r="E68" s="154">
        <v>1</v>
      </c>
      <c r="F68" s="154">
        <v>1</v>
      </c>
      <c r="G68" s="154">
        <v>0</v>
      </c>
      <c r="H68" s="154" t="s">
        <v>263</v>
      </c>
      <c r="I68" s="154" t="s">
        <v>612</v>
      </c>
      <c r="J68" s="154" t="s">
        <v>58</v>
      </c>
      <c r="K68" s="154" t="s">
        <v>188</v>
      </c>
      <c r="L68" s="154" t="s">
        <v>979</v>
      </c>
      <c r="M68" s="154">
        <v>3.6333333333333329</v>
      </c>
      <c r="N68" s="154">
        <v>636</v>
      </c>
      <c r="O68" s="154">
        <v>2.8034571156484138</v>
      </c>
      <c r="P68" s="154" t="s">
        <v>163</v>
      </c>
      <c r="Q68" s="154">
        <v>3</v>
      </c>
      <c r="R68" s="154" t="s">
        <v>53</v>
      </c>
      <c r="S68" s="154" t="s">
        <v>552</v>
      </c>
      <c r="T68" s="154" t="s">
        <v>552</v>
      </c>
      <c r="U68" s="154">
        <v>1</v>
      </c>
      <c r="V68" s="154">
        <v>52.55</v>
      </c>
      <c r="W68" s="154">
        <v>1</v>
      </c>
      <c r="X68" s="154" t="s">
        <v>262</v>
      </c>
      <c r="Y68" s="154"/>
      <c r="Z68" s="154">
        <v>2001.9230769230701</v>
      </c>
      <c r="AA68" s="154">
        <v>399.704032515893</v>
      </c>
      <c r="AB68" s="154">
        <v>3</v>
      </c>
      <c r="AC68" s="154">
        <v>1223.0769230769199</v>
      </c>
      <c r="AD68" s="154">
        <v>659.51165365122495</v>
      </c>
      <c r="AE68" s="154">
        <v>3</v>
      </c>
      <c r="AF68" s="154">
        <v>1</v>
      </c>
      <c r="AG68" s="154">
        <v>1</v>
      </c>
    </row>
    <row r="69" spans="1:33" x14ac:dyDescent="0.3">
      <c r="A69" t="s">
        <v>663</v>
      </c>
      <c r="B69" s="154">
        <v>12</v>
      </c>
      <c r="C69" s="154" t="s">
        <v>9</v>
      </c>
      <c r="D69" s="154">
        <v>2</v>
      </c>
      <c r="E69" s="154">
        <v>1</v>
      </c>
      <c r="F69" s="154">
        <v>1</v>
      </c>
      <c r="G69" s="154">
        <v>0</v>
      </c>
      <c r="H69" s="154" t="s">
        <v>263</v>
      </c>
      <c r="I69" s="154" t="s">
        <v>611</v>
      </c>
      <c r="J69" s="154" t="s">
        <v>72</v>
      </c>
      <c r="K69" s="154" t="s">
        <v>188</v>
      </c>
      <c r="L69" s="154" t="s">
        <v>979</v>
      </c>
      <c r="M69" s="154">
        <v>3.6333333333333329</v>
      </c>
      <c r="N69" s="154">
        <v>636</v>
      </c>
      <c r="O69" s="154">
        <v>2.8034571156484138</v>
      </c>
      <c r="P69" s="154" t="s">
        <v>163</v>
      </c>
      <c r="Q69" s="154">
        <v>3</v>
      </c>
      <c r="R69" s="154" t="s">
        <v>53</v>
      </c>
      <c r="S69" s="154" t="s">
        <v>552</v>
      </c>
      <c r="T69" s="154" t="s">
        <v>552</v>
      </c>
      <c r="U69" s="154">
        <v>1</v>
      </c>
      <c r="V69" s="154">
        <v>25</v>
      </c>
      <c r="W69" s="154">
        <v>1</v>
      </c>
      <c r="X69" s="154" t="s">
        <v>931</v>
      </c>
      <c r="Y69" s="154"/>
      <c r="Z69" s="154">
        <v>1032.6923076922999</v>
      </c>
      <c r="AA69" s="154">
        <v>209.844617070851</v>
      </c>
      <c r="AB69" s="154">
        <v>3</v>
      </c>
      <c r="AC69" s="154">
        <v>1044.23076923076</v>
      </c>
      <c r="AD69" s="154">
        <v>229.829818696644</v>
      </c>
      <c r="AE69" s="154">
        <v>3</v>
      </c>
      <c r="AF69" s="154">
        <v>1</v>
      </c>
      <c r="AG69" s="154">
        <v>1</v>
      </c>
    </row>
    <row r="70" spans="1:33" x14ac:dyDescent="0.3">
      <c r="A70" t="s">
        <v>664</v>
      </c>
      <c r="B70" s="154">
        <v>12</v>
      </c>
      <c r="C70" s="154" t="s">
        <v>9</v>
      </c>
      <c r="D70" s="154">
        <v>2</v>
      </c>
      <c r="E70" s="154">
        <v>1</v>
      </c>
      <c r="F70" s="154">
        <v>1</v>
      </c>
      <c r="G70" s="154">
        <v>0</v>
      </c>
      <c r="H70" s="154" t="s">
        <v>263</v>
      </c>
      <c r="I70" s="154" t="s">
        <v>611</v>
      </c>
      <c r="J70" s="154" t="s">
        <v>72</v>
      </c>
      <c r="K70" s="154" t="s">
        <v>188</v>
      </c>
      <c r="L70" s="154" t="s">
        <v>979</v>
      </c>
      <c r="M70" s="154">
        <v>3.6333333333333329</v>
      </c>
      <c r="N70" s="154">
        <v>636</v>
      </c>
      <c r="O70" s="154">
        <v>2.8034571156484138</v>
      </c>
      <c r="P70" s="154" t="s">
        <v>163</v>
      </c>
      <c r="Q70" s="154">
        <v>3</v>
      </c>
      <c r="R70" s="154" t="s">
        <v>53</v>
      </c>
      <c r="S70" s="154" t="s">
        <v>552</v>
      </c>
      <c r="T70" s="154" t="s">
        <v>552</v>
      </c>
      <c r="U70" s="154">
        <v>1</v>
      </c>
      <c r="V70" s="154">
        <v>55</v>
      </c>
      <c r="W70" s="154">
        <v>1</v>
      </c>
      <c r="X70" s="154" t="s">
        <v>262</v>
      </c>
      <c r="Y70" s="154"/>
      <c r="Z70" s="154">
        <v>1223.0769230769199</v>
      </c>
      <c r="AA70" s="154">
        <v>659.51165365122495</v>
      </c>
      <c r="AB70" s="154">
        <v>3</v>
      </c>
      <c r="AC70" s="154">
        <v>1044.23076923076</v>
      </c>
      <c r="AD70" s="154">
        <v>229.829818696644</v>
      </c>
      <c r="AE70" s="154">
        <v>3</v>
      </c>
      <c r="AF70" s="154">
        <v>1</v>
      </c>
      <c r="AG70" s="154">
        <v>1</v>
      </c>
    </row>
    <row r="71" spans="1:33" x14ac:dyDescent="0.3">
      <c r="A71" t="s">
        <v>941</v>
      </c>
      <c r="B71" s="154">
        <v>12</v>
      </c>
      <c r="C71" s="154" t="s">
        <v>9</v>
      </c>
      <c r="D71" s="154">
        <v>2</v>
      </c>
      <c r="E71" s="154">
        <v>1</v>
      </c>
      <c r="F71" s="154">
        <v>1</v>
      </c>
      <c r="G71" s="154">
        <v>0</v>
      </c>
      <c r="H71" s="154" t="s">
        <v>263</v>
      </c>
      <c r="I71" s="154" t="s">
        <v>612</v>
      </c>
      <c r="J71" s="154" t="s">
        <v>58</v>
      </c>
      <c r="K71" s="154" t="s">
        <v>188</v>
      </c>
      <c r="L71" s="154" t="s">
        <v>979</v>
      </c>
      <c r="M71" s="154">
        <v>3.6333333333333329</v>
      </c>
      <c r="N71" s="154">
        <v>636</v>
      </c>
      <c r="O71" s="154">
        <v>2.8034571156484138</v>
      </c>
      <c r="P71" s="154" t="s">
        <v>163</v>
      </c>
      <c r="Q71" s="154">
        <v>3</v>
      </c>
      <c r="R71" s="154" t="s">
        <v>532</v>
      </c>
      <c r="S71" s="154" t="s">
        <v>552</v>
      </c>
      <c r="T71" s="154" t="s">
        <v>554</v>
      </c>
      <c r="U71" s="154">
        <v>2</v>
      </c>
      <c r="V71" s="154">
        <v>1.7999999999999989</v>
      </c>
      <c r="W71" s="154">
        <v>1</v>
      </c>
      <c r="X71" s="154" t="s">
        <v>931</v>
      </c>
      <c r="Y71" s="154"/>
      <c r="Z71" s="154">
        <v>426.15989879208598</v>
      </c>
      <c r="AA71" s="154">
        <v>78.678469868415604</v>
      </c>
      <c r="AB71" s="154">
        <v>3</v>
      </c>
      <c r="AC71" s="154">
        <v>8.7591240875910898</v>
      </c>
      <c r="AD71" s="154">
        <v>5.5420327045299</v>
      </c>
      <c r="AE71" s="154">
        <v>3</v>
      </c>
      <c r="AF71" s="154">
        <v>1</v>
      </c>
      <c r="AG71" s="154">
        <v>1</v>
      </c>
    </row>
    <row r="72" spans="1:33" x14ac:dyDescent="0.3">
      <c r="A72" t="s">
        <v>942</v>
      </c>
      <c r="B72" s="154">
        <v>12</v>
      </c>
      <c r="C72" s="154" t="s">
        <v>9</v>
      </c>
      <c r="D72" s="154">
        <v>2</v>
      </c>
      <c r="E72" s="154">
        <v>1</v>
      </c>
      <c r="F72" s="154">
        <v>1</v>
      </c>
      <c r="G72" s="154">
        <v>0</v>
      </c>
      <c r="H72" s="154" t="s">
        <v>263</v>
      </c>
      <c r="I72" s="154" t="s">
        <v>612</v>
      </c>
      <c r="J72" s="154" t="s">
        <v>58</v>
      </c>
      <c r="K72" s="154" t="s">
        <v>188</v>
      </c>
      <c r="L72" s="154" t="s">
        <v>979</v>
      </c>
      <c r="M72" s="154">
        <v>3.6333333333333329</v>
      </c>
      <c r="N72" s="154">
        <v>636</v>
      </c>
      <c r="O72" s="154">
        <v>2.8034571156484138</v>
      </c>
      <c r="P72" s="154" t="s">
        <v>163</v>
      </c>
      <c r="Q72" s="154">
        <v>3</v>
      </c>
      <c r="R72" s="154" t="s">
        <v>532</v>
      </c>
      <c r="S72" s="154" t="s">
        <v>552</v>
      </c>
      <c r="T72" s="154" t="s">
        <v>554</v>
      </c>
      <c r="U72" s="154">
        <v>2</v>
      </c>
      <c r="V72" s="154">
        <v>17.049999999999997</v>
      </c>
      <c r="W72" s="154">
        <v>1</v>
      </c>
      <c r="X72" s="154" t="s">
        <v>931</v>
      </c>
      <c r="Y72" s="154"/>
      <c r="Z72" s="154">
        <v>667.88813450509997</v>
      </c>
      <c r="AA72" s="154">
        <v>223.63284350473299</v>
      </c>
      <c r="AB72" s="154">
        <v>3</v>
      </c>
      <c r="AC72" s="154">
        <v>276.004391430775</v>
      </c>
      <c r="AD72" s="154">
        <v>132.445850225789</v>
      </c>
      <c r="AE72" s="154">
        <v>3</v>
      </c>
      <c r="AF72" s="154">
        <v>1</v>
      </c>
      <c r="AG72" s="154">
        <v>1</v>
      </c>
    </row>
    <row r="73" spans="1:33" x14ac:dyDescent="0.3">
      <c r="A73" t="s">
        <v>943</v>
      </c>
      <c r="B73" s="154">
        <v>12</v>
      </c>
      <c r="C73" s="154" t="s">
        <v>9</v>
      </c>
      <c r="D73" s="154">
        <v>2</v>
      </c>
      <c r="E73" s="154">
        <v>1</v>
      </c>
      <c r="F73" s="154">
        <v>1</v>
      </c>
      <c r="G73" s="154">
        <v>0</v>
      </c>
      <c r="H73" s="154" t="s">
        <v>263</v>
      </c>
      <c r="I73" s="154" t="s">
        <v>612</v>
      </c>
      <c r="J73" s="154" t="s">
        <v>58</v>
      </c>
      <c r="K73" s="154" t="s">
        <v>188</v>
      </c>
      <c r="L73" s="154" t="s">
        <v>979</v>
      </c>
      <c r="M73" s="154">
        <v>3.6333333333333329</v>
      </c>
      <c r="N73" s="154">
        <v>636</v>
      </c>
      <c r="O73" s="154">
        <v>2.8034571156484138</v>
      </c>
      <c r="P73" s="154" t="s">
        <v>163</v>
      </c>
      <c r="Q73" s="154">
        <v>3</v>
      </c>
      <c r="R73" s="154" t="s">
        <v>532</v>
      </c>
      <c r="S73" s="154" t="s">
        <v>552</v>
      </c>
      <c r="T73" s="154" t="s">
        <v>554</v>
      </c>
      <c r="U73" s="154">
        <v>2</v>
      </c>
      <c r="V73" s="154">
        <v>5.1999999999999957</v>
      </c>
      <c r="W73" s="154">
        <v>1</v>
      </c>
      <c r="X73" s="154" t="s">
        <v>931</v>
      </c>
      <c r="Y73" s="154"/>
      <c r="Z73" s="154">
        <v>923.00895280021098</v>
      </c>
      <c r="AA73" s="154">
        <v>346.32565825230199</v>
      </c>
      <c r="AB73" s="154">
        <v>3</v>
      </c>
      <c r="AC73" s="154">
        <v>395.56534276358002</v>
      </c>
      <c r="AD73" s="154">
        <v>186.20664923718701</v>
      </c>
      <c r="AE73" s="154">
        <v>3</v>
      </c>
      <c r="AF73" s="154">
        <v>1</v>
      </c>
      <c r="AG73" s="154">
        <v>1</v>
      </c>
    </row>
    <row r="74" spans="1:33" x14ac:dyDescent="0.3">
      <c r="A74" t="s">
        <v>944</v>
      </c>
      <c r="B74" s="154">
        <v>12</v>
      </c>
      <c r="C74" s="154" t="s">
        <v>9</v>
      </c>
      <c r="D74" s="154">
        <v>2</v>
      </c>
      <c r="E74" s="154">
        <v>1</v>
      </c>
      <c r="F74" s="154">
        <v>1</v>
      </c>
      <c r="G74" s="154">
        <v>0</v>
      </c>
      <c r="H74" s="154" t="s">
        <v>263</v>
      </c>
      <c r="I74" s="154" t="s">
        <v>612</v>
      </c>
      <c r="J74" s="154" t="s">
        <v>58</v>
      </c>
      <c r="K74" s="154" t="s">
        <v>188</v>
      </c>
      <c r="L74" s="154" t="s">
        <v>979</v>
      </c>
      <c r="M74" s="154">
        <v>3.6333333333333329</v>
      </c>
      <c r="N74" s="154">
        <v>636</v>
      </c>
      <c r="O74" s="154">
        <v>2.8034571156484138</v>
      </c>
      <c r="P74" s="154" t="s">
        <v>163</v>
      </c>
      <c r="Q74" s="154">
        <v>3</v>
      </c>
      <c r="R74" s="154" t="s">
        <v>532</v>
      </c>
      <c r="S74" s="154" t="s">
        <v>552</v>
      </c>
      <c r="T74" s="154" t="s">
        <v>554</v>
      </c>
      <c r="U74" s="154">
        <v>2</v>
      </c>
      <c r="V74" s="154">
        <v>52.55</v>
      </c>
      <c r="W74" s="154">
        <v>1</v>
      </c>
      <c r="X74" s="154" t="s">
        <v>262</v>
      </c>
      <c r="Y74" s="154"/>
      <c r="Z74" s="154">
        <v>347.26216679884101</v>
      </c>
      <c r="AA74" s="154">
        <v>194.60168102706001</v>
      </c>
      <c r="AB74" s="154">
        <v>3</v>
      </c>
      <c r="AC74" s="154">
        <v>265.92412913180198</v>
      </c>
      <c r="AD74" s="154">
        <v>177.93965156889601</v>
      </c>
      <c r="AE74" s="154">
        <v>3</v>
      </c>
      <c r="AF74" s="154">
        <v>1</v>
      </c>
      <c r="AG74" s="154">
        <v>1</v>
      </c>
    </row>
    <row r="75" spans="1:33" x14ac:dyDescent="0.3">
      <c r="A75" t="s">
        <v>945</v>
      </c>
      <c r="B75" s="154">
        <v>12</v>
      </c>
      <c r="C75" s="154" t="s">
        <v>9</v>
      </c>
      <c r="D75" s="154">
        <v>2</v>
      </c>
      <c r="E75" s="154">
        <v>1</v>
      </c>
      <c r="F75" s="154">
        <v>1</v>
      </c>
      <c r="G75" s="154">
        <v>0</v>
      </c>
      <c r="H75" s="154" t="s">
        <v>263</v>
      </c>
      <c r="I75" s="154" t="s">
        <v>611</v>
      </c>
      <c r="J75" s="154" t="s">
        <v>72</v>
      </c>
      <c r="K75" s="154" t="s">
        <v>188</v>
      </c>
      <c r="L75" s="154" t="s">
        <v>979</v>
      </c>
      <c r="M75" s="154">
        <v>3.6333333333333329</v>
      </c>
      <c r="N75" s="154">
        <v>636</v>
      </c>
      <c r="O75" s="154">
        <v>2.8034571156484138</v>
      </c>
      <c r="P75" s="154" t="s">
        <v>163</v>
      </c>
      <c r="Q75" s="154">
        <v>3</v>
      </c>
      <c r="R75" s="154" t="s">
        <v>532</v>
      </c>
      <c r="S75" s="154" t="s">
        <v>552</v>
      </c>
      <c r="T75" s="154" t="s">
        <v>554</v>
      </c>
      <c r="U75" s="154">
        <v>2</v>
      </c>
      <c r="V75" s="154">
        <v>25</v>
      </c>
      <c r="W75" s="154">
        <v>1</v>
      </c>
      <c r="X75" s="154" t="s">
        <v>931</v>
      </c>
      <c r="Y75" s="154"/>
      <c r="Z75" s="154">
        <v>394.88677151993699</v>
      </c>
      <c r="AA75" s="154">
        <v>186.509781544367</v>
      </c>
      <c r="AB75" s="154">
        <v>3</v>
      </c>
      <c r="AC75" s="154">
        <v>274.99911007220197</v>
      </c>
      <c r="AD75" s="154">
        <v>132.55128000739899</v>
      </c>
      <c r="AE75" s="154">
        <v>3</v>
      </c>
      <c r="AF75" s="154">
        <v>1</v>
      </c>
      <c r="AG75" s="154">
        <v>1</v>
      </c>
    </row>
    <row r="76" spans="1:33" x14ac:dyDescent="0.3">
      <c r="A76" t="s">
        <v>946</v>
      </c>
      <c r="B76" s="154">
        <v>12</v>
      </c>
      <c r="C76" s="154" t="s">
        <v>9</v>
      </c>
      <c r="D76" s="154">
        <v>2</v>
      </c>
      <c r="E76" s="154">
        <v>1</v>
      </c>
      <c r="F76" s="154">
        <v>1</v>
      </c>
      <c r="G76" s="154">
        <v>0</v>
      </c>
      <c r="H76" s="154" t="s">
        <v>263</v>
      </c>
      <c r="I76" s="154" t="s">
        <v>611</v>
      </c>
      <c r="J76" s="154" t="s">
        <v>72</v>
      </c>
      <c r="K76" s="154" t="s">
        <v>188</v>
      </c>
      <c r="L76" s="154" t="s">
        <v>979</v>
      </c>
      <c r="M76" s="154">
        <v>3.6333333333333329</v>
      </c>
      <c r="N76" s="154">
        <v>636</v>
      </c>
      <c r="O76" s="154">
        <v>2.8034571156484138</v>
      </c>
      <c r="P76" s="154" t="s">
        <v>163</v>
      </c>
      <c r="Q76" s="154">
        <v>3</v>
      </c>
      <c r="R76" s="154" t="s">
        <v>532</v>
      </c>
      <c r="S76" s="154" t="s">
        <v>552</v>
      </c>
      <c r="T76" s="154" t="s">
        <v>554</v>
      </c>
      <c r="U76" s="154">
        <v>2</v>
      </c>
      <c r="V76" s="154">
        <v>55</v>
      </c>
      <c r="W76" s="154">
        <v>1</v>
      </c>
      <c r="X76" s="154" t="s">
        <v>262</v>
      </c>
      <c r="Y76" s="154"/>
      <c r="Z76" s="154">
        <v>265.11661020569102</v>
      </c>
      <c r="AA76" s="154">
        <v>176.70771211322301</v>
      </c>
      <c r="AB76" s="154">
        <v>3</v>
      </c>
      <c r="AC76" s="154">
        <v>274.99911007220197</v>
      </c>
      <c r="AD76" s="154">
        <v>132.55128000739899</v>
      </c>
      <c r="AE76" s="154">
        <v>3</v>
      </c>
      <c r="AF76" s="154">
        <v>1</v>
      </c>
      <c r="AG76" s="154">
        <v>1</v>
      </c>
    </row>
    <row r="77" spans="1:33" x14ac:dyDescent="0.3">
      <c r="A77" t="s">
        <v>665</v>
      </c>
      <c r="B77" s="154">
        <v>12</v>
      </c>
      <c r="C77" s="154" t="s">
        <v>9</v>
      </c>
      <c r="D77" s="154">
        <v>0</v>
      </c>
      <c r="E77" s="154">
        <v>1</v>
      </c>
      <c r="F77" s="154">
        <v>1</v>
      </c>
      <c r="G77" s="154">
        <v>0</v>
      </c>
      <c r="H77" s="154" t="s">
        <v>263</v>
      </c>
      <c r="I77" s="154" t="s">
        <v>612</v>
      </c>
      <c r="J77" s="154" t="s">
        <v>58</v>
      </c>
      <c r="K77" s="154" t="s">
        <v>188</v>
      </c>
      <c r="L77" s="154" t="s">
        <v>979</v>
      </c>
      <c r="M77" s="154">
        <v>3.6333333333333329</v>
      </c>
      <c r="N77" s="154">
        <v>636</v>
      </c>
      <c r="O77" s="154">
        <v>2.8034571156484138</v>
      </c>
      <c r="P77" s="154" t="s">
        <v>163</v>
      </c>
      <c r="Q77" s="154">
        <v>3</v>
      </c>
      <c r="R77" s="154" t="s">
        <v>53</v>
      </c>
      <c r="S77" s="154" t="s">
        <v>552</v>
      </c>
      <c r="T77" s="154" t="s">
        <v>552</v>
      </c>
      <c r="U77" s="154">
        <v>1</v>
      </c>
      <c r="V77" s="154">
        <v>1.7999999999999989</v>
      </c>
      <c r="W77" s="154">
        <v>1</v>
      </c>
      <c r="X77" s="154" t="s">
        <v>931</v>
      </c>
      <c r="Y77" s="154"/>
      <c r="Z77" s="154">
        <v>444.48758746764798</v>
      </c>
      <c r="AA77" s="154">
        <v>156.65371855126301</v>
      </c>
      <c r="AB77" s="154">
        <v>3</v>
      </c>
      <c r="AC77" s="154">
        <v>662.74378343052297</v>
      </c>
      <c r="AD77" s="154">
        <v>687.43296650560399</v>
      </c>
      <c r="AE77" s="154">
        <v>3</v>
      </c>
      <c r="AF77" s="154">
        <v>1</v>
      </c>
      <c r="AG77" s="154">
        <v>1</v>
      </c>
    </row>
    <row r="78" spans="1:33" x14ac:dyDescent="0.3">
      <c r="A78" t="s">
        <v>666</v>
      </c>
      <c r="B78" s="154">
        <v>12</v>
      </c>
      <c r="C78" s="154" t="s">
        <v>9</v>
      </c>
      <c r="D78" s="154">
        <v>0</v>
      </c>
      <c r="E78" s="154">
        <v>1</v>
      </c>
      <c r="F78" s="154">
        <v>1</v>
      </c>
      <c r="G78" s="154">
        <v>0</v>
      </c>
      <c r="H78" s="154" t="s">
        <v>263</v>
      </c>
      <c r="I78" s="154" t="s">
        <v>612</v>
      </c>
      <c r="J78" s="154" t="s">
        <v>58</v>
      </c>
      <c r="K78" s="154" t="s">
        <v>188</v>
      </c>
      <c r="L78" s="154" t="s">
        <v>979</v>
      </c>
      <c r="M78" s="154">
        <v>3.6333333333333329</v>
      </c>
      <c r="N78" s="154">
        <v>636</v>
      </c>
      <c r="O78" s="154">
        <v>2.8034571156484138</v>
      </c>
      <c r="P78" s="154" t="s">
        <v>163</v>
      </c>
      <c r="Q78" s="154">
        <v>3</v>
      </c>
      <c r="R78" s="154" t="s">
        <v>53</v>
      </c>
      <c r="S78" s="154" t="s">
        <v>552</v>
      </c>
      <c r="T78" s="154" t="s">
        <v>552</v>
      </c>
      <c r="U78" s="154">
        <v>1</v>
      </c>
      <c r="V78" s="154">
        <v>17.049999999999997</v>
      </c>
      <c r="W78" s="154">
        <v>1</v>
      </c>
      <c r="X78" s="154" t="s">
        <v>931</v>
      </c>
      <c r="Y78" s="154"/>
      <c r="Z78" s="154">
        <v>1108.4961009370099</v>
      </c>
      <c r="AA78" s="154">
        <v>591.31964013277604</v>
      </c>
      <c r="AB78" s="154">
        <v>3</v>
      </c>
      <c r="AC78" s="154">
        <v>1518.55432929934</v>
      </c>
      <c r="AD78" s="154">
        <v>438.88897482665402</v>
      </c>
      <c r="AE78" s="154">
        <v>3</v>
      </c>
      <c r="AF78" s="154">
        <v>1</v>
      </c>
      <c r="AG78" s="154">
        <v>1</v>
      </c>
    </row>
    <row r="79" spans="1:33" x14ac:dyDescent="0.3">
      <c r="A79" t="s">
        <v>667</v>
      </c>
      <c r="B79" s="154">
        <v>12</v>
      </c>
      <c r="C79" s="154" t="s">
        <v>9</v>
      </c>
      <c r="D79" s="154">
        <v>0</v>
      </c>
      <c r="E79" s="154">
        <v>1</v>
      </c>
      <c r="F79" s="154">
        <v>1</v>
      </c>
      <c r="G79" s="154">
        <v>0</v>
      </c>
      <c r="H79" s="154" t="s">
        <v>263</v>
      </c>
      <c r="I79" s="154" t="s">
        <v>612</v>
      </c>
      <c r="J79" s="154" t="s">
        <v>58</v>
      </c>
      <c r="K79" s="154" t="s">
        <v>188</v>
      </c>
      <c r="L79" s="154" t="s">
        <v>979</v>
      </c>
      <c r="M79" s="154">
        <v>3.6333333333333329</v>
      </c>
      <c r="N79" s="154">
        <v>636</v>
      </c>
      <c r="O79" s="154">
        <v>2.8034571156484138</v>
      </c>
      <c r="P79" s="154" t="s">
        <v>163</v>
      </c>
      <c r="Q79" s="154">
        <v>3</v>
      </c>
      <c r="R79" s="154" t="s">
        <v>53</v>
      </c>
      <c r="S79" s="154" t="s">
        <v>552</v>
      </c>
      <c r="T79" s="154" t="s">
        <v>552</v>
      </c>
      <c r="U79" s="154">
        <v>1</v>
      </c>
      <c r="V79" s="154">
        <v>5.1999999999999957</v>
      </c>
      <c r="W79" s="154">
        <v>1</v>
      </c>
      <c r="X79" s="154" t="s">
        <v>931</v>
      </c>
      <c r="Y79" s="154"/>
      <c r="Z79" s="154">
        <v>844.83208565279699</v>
      </c>
      <c r="AA79" s="154">
        <v>270.214820311822</v>
      </c>
      <c r="AB79" s="154">
        <v>3</v>
      </c>
      <c r="AC79" s="154">
        <v>1193.25987571276</v>
      </c>
      <c r="AD79" s="154">
        <v>480.239824443104</v>
      </c>
      <c r="AE79" s="154">
        <v>3</v>
      </c>
      <c r="AF79" s="154">
        <v>1</v>
      </c>
      <c r="AG79" s="154">
        <v>1</v>
      </c>
    </row>
    <row r="80" spans="1:33" x14ac:dyDescent="0.3">
      <c r="A80" t="s">
        <v>668</v>
      </c>
      <c r="B80" s="154">
        <v>12</v>
      </c>
      <c r="C80" s="154" t="s">
        <v>9</v>
      </c>
      <c r="D80" s="154">
        <v>0</v>
      </c>
      <c r="E80" s="154">
        <v>1</v>
      </c>
      <c r="F80" s="154">
        <v>1</v>
      </c>
      <c r="G80" s="154">
        <v>0</v>
      </c>
      <c r="H80" s="154" t="s">
        <v>263</v>
      </c>
      <c r="I80" s="154" t="s">
        <v>612</v>
      </c>
      <c r="J80" s="154" t="s">
        <v>58</v>
      </c>
      <c r="K80" s="154" t="s">
        <v>188</v>
      </c>
      <c r="L80" s="154" t="s">
        <v>979</v>
      </c>
      <c r="M80" s="154">
        <v>3.6333333333333329</v>
      </c>
      <c r="N80" s="154">
        <v>636</v>
      </c>
      <c r="O80" s="154">
        <v>2.8034571156484138</v>
      </c>
      <c r="P80" s="154" t="s">
        <v>163</v>
      </c>
      <c r="Q80" s="154">
        <v>3</v>
      </c>
      <c r="R80" s="154" t="s">
        <v>53</v>
      </c>
      <c r="S80" s="154" t="s">
        <v>552</v>
      </c>
      <c r="T80" s="154" t="s">
        <v>552</v>
      </c>
      <c r="U80" s="154">
        <v>1</v>
      </c>
      <c r="V80" s="154">
        <v>52.55</v>
      </c>
      <c r="W80" s="154">
        <v>1</v>
      </c>
      <c r="X80" s="154" t="s">
        <v>262</v>
      </c>
      <c r="Y80" s="154"/>
      <c r="Z80" s="154">
        <v>599.76640947667397</v>
      </c>
      <c r="AA80" s="154">
        <v>233.17458058659901</v>
      </c>
      <c r="AB80" s="154">
        <v>3</v>
      </c>
      <c r="AC80" s="154">
        <v>767.76730439184496</v>
      </c>
      <c r="AD80" s="154">
        <v>310.32692226738999</v>
      </c>
      <c r="AE80" s="154">
        <v>3</v>
      </c>
      <c r="AF80" s="154">
        <v>1</v>
      </c>
      <c r="AG80" s="154">
        <v>1</v>
      </c>
    </row>
    <row r="81" spans="1:33" x14ac:dyDescent="0.3">
      <c r="A81" t="s">
        <v>669</v>
      </c>
      <c r="B81" s="154">
        <v>12</v>
      </c>
      <c r="C81" s="154" t="s">
        <v>9</v>
      </c>
      <c r="D81" s="154">
        <v>1</v>
      </c>
      <c r="E81" s="154">
        <v>2</v>
      </c>
      <c r="F81" s="154">
        <v>2</v>
      </c>
      <c r="G81" s="154">
        <v>0.3010299956639812</v>
      </c>
      <c r="H81" s="154" t="s">
        <v>263</v>
      </c>
      <c r="I81" s="154" t="s">
        <v>612</v>
      </c>
      <c r="J81" s="154" t="s">
        <v>58</v>
      </c>
      <c r="K81" s="154" t="s">
        <v>188</v>
      </c>
      <c r="L81" s="154" t="s">
        <v>979</v>
      </c>
      <c r="M81" s="154">
        <v>3.6333333333333329</v>
      </c>
      <c r="N81" s="154">
        <v>636</v>
      </c>
      <c r="O81" s="154">
        <v>2.8034571156484138</v>
      </c>
      <c r="P81" s="154" t="s">
        <v>163</v>
      </c>
      <c r="Q81" s="154">
        <v>3</v>
      </c>
      <c r="R81" s="154" t="s">
        <v>53</v>
      </c>
      <c r="S81" s="154" t="s">
        <v>552</v>
      </c>
      <c r="T81" s="154" t="s">
        <v>552</v>
      </c>
      <c r="U81" s="154">
        <v>1</v>
      </c>
      <c r="V81" s="154">
        <v>1.7999999999999989</v>
      </c>
      <c r="W81" s="154">
        <v>1</v>
      </c>
      <c r="X81" s="154" t="s">
        <v>931</v>
      </c>
      <c r="Y81" s="154"/>
      <c r="Z81" s="154">
        <v>287.19291584462599</v>
      </c>
      <c r="AA81" s="154">
        <v>137.31251770772599</v>
      </c>
      <c r="AB81" s="154">
        <v>3</v>
      </c>
      <c r="AC81" s="154">
        <v>327.95680364721397</v>
      </c>
      <c r="AD81" s="154">
        <v>78.958206755268705</v>
      </c>
      <c r="AE81" s="154">
        <v>3</v>
      </c>
      <c r="AF81" s="154">
        <v>1</v>
      </c>
      <c r="AG81" s="154">
        <v>1</v>
      </c>
    </row>
    <row r="82" spans="1:33" x14ac:dyDescent="0.3">
      <c r="A82" t="s">
        <v>670</v>
      </c>
      <c r="B82" s="154">
        <v>12</v>
      </c>
      <c r="C82" s="154" t="s">
        <v>9</v>
      </c>
      <c r="D82" s="154">
        <v>1</v>
      </c>
      <c r="E82" s="154">
        <v>2</v>
      </c>
      <c r="F82" s="154">
        <v>2</v>
      </c>
      <c r="G82" s="154">
        <v>0.3010299956639812</v>
      </c>
      <c r="H82" s="154" t="s">
        <v>263</v>
      </c>
      <c r="I82" s="154" t="s">
        <v>612</v>
      </c>
      <c r="J82" s="154" t="s">
        <v>58</v>
      </c>
      <c r="K82" s="154" t="s">
        <v>188</v>
      </c>
      <c r="L82" s="154" t="s">
        <v>979</v>
      </c>
      <c r="M82" s="154">
        <v>3.6333333333333329</v>
      </c>
      <c r="N82" s="154">
        <v>636</v>
      </c>
      <c r="O82" s="154">
        <v>2.8034571156484138</v>
      </c>
      <c r="P82" s="154" t="s">
        <v>163</v>
      </c>
      <c r="Q82" s="154">
        <v>3</v>
      </c>
      <c r="R82" s="154" t="s">
        <v>53</v>
      </c>
      <c r="S82" s="154" t="s">
        <v>552</v>
      </c>
      <c r="T82" s="154" t="s">
        <v>552</v>
      </c>
      <c r="U82" s="154">
        <v>1</v>
      </c>
      <c r="V82" s="154">
        <v>17.049999999999997</v>
      </c>
      <c r="W82" s="154">
        <v>1</v>
      </c>
      <c r="X82" s="154" t="s">
        <v>931</v>
      </c>
      <c r="Y82" s="154"/>
      <c r="Z82" s="154">
        <v>612.64665381739303</v>
      </c>
      <c r="AA82" s="154">
        <v>284.570877372366</v>
      </c>
      <c r="AB82" s="154">
        <v>3</v>
      </c>
      <c r="AC82" s="154">
        <v>117.499933738392</v>
      </c>
      <c r="AD82" s="154">
        <v>28.609450339971001</v>
      </c>
      <c r="AE82" s="154">
        <v>3</v>
      </c>
      <c r="AF82" s="154">
        <v>1</v>
      </c>
      <c r="AG82" s="154">
        <v>1</v>
      </c>
    </row>
    <row r="83" spans="1:33" x14ac:dyDescent="0.3">
      <c r="A83" t="s">
        <v>671</v>
      </c>
      <c r="B83" s="154">
        <v>12</v>
      </c>
      <c r="C83" s="154" t="s">
        <v>9</v>
      </c>
      <c r="D83" s="154">
        <v>1</v>
      </c>
      <c r="E83" s="154">
        <v>2</v>
      </c>
      <c r="F83" s="154">
        <v>2</v>
      </c>
      <c r="G83" s="154">
        <v>0.3010299956639812</v>
      </c>
      <c r="H83" s="154" t="s">
        <v>263</v>
      </c>
      <c r="I83" s="154" t="s">
        <v>612</v>
      </c>
      <c r="J83" s="154" t="s">
        <v>58</v>
      </c>
      <c r="K83" s="154" t="s">
        <v>188</v>
      </c>
      <c r="L83" s="154" t="s">
        <v>979</v>
      </c>
      <c r="M83" s="154">
        <v>3.6333333333333329</v>
      </c>
      <c r="N83" s="154">
        <v>636</v>
      </c>
      <c r="O83" s="154">
        <v>2.8034571156484138</v>
      </c>
      <c r="P83" s="154" t="s">
        <v>163</v>
      </c>
      <c r="Q83" s="154">
        <v>3</v>
      </c>
      <c r="R83" s="154" t="s">
        <v>53</v>
      </c>
      <c r="S83" s="154" t="s">
        <v>552</v>
      </c>
      <c r="T83" s="154" t="s">
        <v>552</v>
      </c>
      <c r="U83" s="154">
        <v>1</v>
      </c>
      <c r="V83" s="154">
        <v>5.1999999999999957</v>
      </c>
      <c r="W83" s="154">
        <v>1</v>
      </c>
      <c r="X83" s="154" t="s">
        <v>931</v>
      </c>
      <c r="Y83" s="154"/>
      <c r="Z83" s="154">
        <v>250.31726258433699</v>
      </c>
      <c r="AA83" s="154">
        <v>133.07900131645499</v>
      </c>
      <c r="AB83" s="154">
        <v>3</v>
      </c>
      <c r="AC83" s="154">
        <v>236.12319579303599</v>
      </c>
      <c r="AD83" s="154">
        <v>198.53299390861901</v>
      </c>
      <c r="AE83" s="154">
        <v>3</v>
      </c>
      <c r="AF83" s="154">
        <v>1</v>
      </c>
      <c r="AG83" s="154">
        <v>1</v>
      </c>
    </row>
    <row r="84" spans="1:33" x14ac:dyDescent="0.3">
      <c r="A84" t="s">
        <v>672</v>
      </c>
      <c r="B84" s="154">
        <v>12</v>
      </c>
      <c r="C84" s="154" t="s">
        <v>9</v>
      </c>
      <c r="D84" s="154">
        <v>1</v>
      </c>
      <c r="E84" s="154">
        <v>2</v>
      </c>
      <c r="F84" s="154">
        <v>2</v>
      </c>
      <c r="G84" s="154">
        <v>0.3010299956639812</v>
      </c>
      <c r="H84" s="154" t="s">
        <v>263</v>
      </c>
      <c r="I84" s="154" t="s">
        <v>612</v>
      </c>
      <c r="J84" s="154" t="s">
        <v>58</v>
      </c>
      <c r="K84" s="154" t="s">
        <v>188</v>
      </c>
      <c r="L84" s="154" t="s">
        <v>979</v>
      </c>
      <c r="M84" s="154">
        <v>3.6333333333333329</v>
      </c>
      <c r="N84" s="154">
        <v>636</v>
      </c>
      <c r="O84" s="154">
        <v>2.8034571156484138</v>
      </c>
      <c r="P84" s="154" t="s">
        <v>163</v>
      </c>
      <c r="Q84" s="154">
        <v>3</v>
      </c>
      <c r="R84" s="154" t="s">
        <v>53</v>
      </c>
      <c r="S84" s="154" t="s">
        <v>552</v>
      </c>
      <c r="T84" s="154" t="s">
        <v>552</v>
      </c>
      <c r="U84" s="154">
        <v>1</v>
      </c>
      <c r="V84" s="154">
        <v>52.55</v>
      </c>
      <c r="W84" s="154">
        <v>1</v>
      </c>
      <c r="X84" s="154" t="s">
        <v>262</v>
      </c>
      <c r="Y84" s="154"/>
      <c r="Z84" s="154">
        <v>322.04797721268102</v>
      </c>
      <c r="AA84" s="154">
        <v>130.493504357056</v>
      </c>
      <c r="AB84" s="154">
        <v>3</v>
      </c>
      <c r="AC84" s="154">
        <v>141.80733632943301</v>
      </c>
      <c r="AD84" s="154">
        <v>48.445693201106202</v>
      </c>
      <c r="AE84" s="154">
        <v>3</v>
      </c>
      <c r="AF84" s="154">
        <v>1</v>
      </c>
      <c r="AG84" s="154">
        <v>1</v>
      </c>
    </row>
    <row r="85" spans="1:33" x14ac:dyDescent="0.3">
      <c r="A85" t="s">
        <v>673</v>
      </c>
      <c r="B85" s="154">
        <v>12</v>
      </c>
      <c r="C85" s="154" t="s">
        <v>9</v>
      </c>
      <c r="D85" s="154">
        <v>0</v>
      </c>
      <c r="E85" s="154">
        <v>1</v>
      </c>
      <c r="F85" s="154">
        <v>1</v>
      </c>
      <c r="G85" s="154">
        <v>0</v>
      </c>
      <c r="H85" s="154" t="s">
        <v>263</v>
      </c>
      <c r="I85" s="154" t="s">
        <v>611</v>
      </c>
      <c r="J85" s="154" t="s">
        <v>72</v>
      </c>
      <c r="K85" s="154" t="s">
        <v>188</v>
      </c>
      <c r="L85" s="154" t="s">
        <v>979</v>
      </c>
      <c r="M85" s="154">
        <v>3.6333333333333329</v>
      </c>
      <c r="N85" s="154">
        <v>636</v>
      </c>
      <c r="O85" s="154">
        <v>2.8034571156484138</v>
      </c>
      <c r="P85" s="154" t="s">
        <v>163</v>
      </c>
      <c r="Q85" s="154">
        <v>3</v>
      </c>
      <c r="R85" s="154" t="s">
        <v>53</v>
      </c>
      <c r="S85" s="154" t="s">
        <v>552</v>
      </c>
      <c r="T85" s="154" t="s">
        <v>552</v>
      </c>
      <c r="U85" s="154">
        <v>1</v>
      </c>
      <c r="V85" s="154">
        <v>25</v>
      </c>
      <c r="W85" s="154">
        <v>1</v>
      </c>
      <c r="X85" s="154" t="s">
        <v>262</v>
      </c>
      <c r="Y85" s="154"/>
      <c r="Z85" s="154">
        <v>1193.25987571276</v>
      </c>
      <c r="AA85" s="154">
        <v>480.239824443104</v>
      </c>
      <c r="AB85" s="154">
        <v>3</v>
      </c>
      <c r="AC85" s="154">
        <v>1518.55432929934</v>
      </c>
      <c r="AD85" s="154">
        <v>438.88897482665402</v>
      </c>
      <c r="AE85" s="154">
        <v>3</v>
      </c>
      <c r="AF85" s="154">
        <v>1</v>
      </c>
      <c r="AG85" s="154">
        <v>1</v>
      </c>
    </row>
    <row r="86" spans="1:33" x14ac:dyDescent="0.3">
      <c r="A86" t="s">
        <v>674</v>
      </c>
      <c r="B86" s="154">
        <v>12</v>
      </c>
      <c r="C86" s="154" t="s">
        <v>9</v>
      </c>
      <c r="D86" s="154">
        <v>0</v>
      </c>
      <c r="E86" s="154">
        <v>1</v>
      </c>
      <c r="F86" s="154">
        <v>1</v>
      </c>
      <c r="G86" s="154">
        <v>0</v>
      </c>
      <c r="H86" s="154" t="s">
        <v>263</v>
      </c>
      <c r="I86" s="154" t="s">
        <v>611</v>
      </c>
      <c r="J86" s="154" t="s">
        <v>72</v>
      </c>
      <c r="K86" s="154" t="s">
        <v>188</v>
      </c>
      <c r="L86" s="154" t="s">
        <v>979</v>
      </c>
      <c r="M86" s="154">
        <v>3.6333333333333329</v>
      </c>
      <c r="N86" s="154">
        <v>636</v>
      </c>
      <c r="O86" s="154">
        <v>2.8034571156484138</v>
      </c>
      <c r="P86" s="154" t="s">
        <v>163</v>
      </c>
      <c r="Q86" s="154">
        <v>3</v>
      </c>
      <c r="R86" s="154" t="s">
        <v>53</v>
      </c>
      <c r="S86" s="154" t="s">
        <v>552</v>
      </c>
      <c r="T86" s="154" t="s">
        <v>552</v>
      </c>
      <c r="U86" s="154">
        <v>1</v>
      </c>
      <c r="V86" s="154">
        <v>55</v>
      </c>
      <c r="W86" s="154">
        <v>1</v>
      </c>
      <c r="X86" s="154" t="s">
        <v>262</v>
      </c>
      <c r="Y86" s="154"/>
      <c r="Z86" s="154">
        <v>767.76730439184496</v>
      </c>
      <c r="AA86" s="154">
        <v>310.32692226738999</v>
      </c>
      <c r="AB86" s="154">
        <v>3</v>
      </c>
      <c r="AC86" s="154">
        <v>1518.55432929934</v>
      </c>
      <c r="AD86" s="154">
        <v>441.49170357222499</v>
      </c>
      <c r="AE86" s="154">
        <v>3</v>
      </c>
      <c r="AF86" s="154">
        <v>1</v>
      </c>
      <c r="AG86" s="154">
        <v>1</v>
      </c>
    </row>
    <row r="87" spans="1:33" x14ac:dyDescent="0.3">
      <c r="A87" t="s">
        <v>675</v>
      </c>
      <c r="B87" s="154">
        <v>12</v>
      </c>
      <c r="C87" s="154" t="s">
        <v>9</v>
      </c>
      <c r="D87" s="154">
        <v>1</v>
      </c>
      <c r="E87" s="154">
        <v>2</v>
      </c>
      <c r="F87" s="154">
        <v>2</v>
      </c>
      <c r="G87" s="154">
        <v>0.3010299956639812</v>
      </c>
      <c r="H87" s="154" t="s">
        <v>263</v>
      </c>
      <c r="I87" s="154" t="s">
        <v>611</v>
      </c>
      <c r="J87" s="154" t="s">
        <v>72</v>
      </c>
      <c r="K87" s="154" t="s">
        <v>188</v>
      </c>
      <c r="L87" s="154" t="s">
        <v>979</v>
      </c>
      <c r="M87" s="154">
        <v>3.6333333333333329</v>
      </c>
      <c r="N87" s="154">
        <v>636</v>
      </c>
      <c r="O87" s="154">
        <v>2.8034571156484138</v>
      </c>
      <c r="P87" s="154" t="s">
        <v>163</v>
      </c>
      <c r="Q87" s="154">
        <v>3</v>
      </c>
      <c r="R87" s="154" t="s">
        <v>53</v>
      </c>
      <c r="S87" s="154" t="s">
        <v>552</v>
      </c>
      <c r="T87" s="154" t="s">
        <v>552</v>
      </c>
      <c r="U87" s="154">
        <v>1</v>
      </c>
      <c r="V87" s="154">
        <v>25</v>
      </c>
      <c r="W87" s="154">
        <v>1</v>
      </c>
      <c r="X87" s="154" t="s">
        <v>262</v>
      </c>
      <c r="Y87" s="154"/>
      <c r="Z87" s="154">
        <v>236.12319579303599</v>
      </c>
      <c r="AA87" s="154">
        <v>198.53299390861901</v>
      </c>
      <c r="AB87" s="154">
        <v>3</v>
      </c>
      <c r="AC87" s="154">
        <v>117.499933738392</v>
      </c>
      <c r="AD87" s="154">
        <v>198.53299390861901</v>
      </c>
      <c r="AE87" s="154">
        <v>3</v>
      </c>
      <c r="AF87" s="154">
        <v>1</v>
      </c>
      <c r="AG87" s="154">
        <v>1</v>
      </c>
    </row>
    <row r="88" spans="1:33" x14ac:dyDescent="0.3">
      <c r="A88" t="s">
        <v>676</v>
      </c>
      <c r="B88" s="154">
        <v>12</v>
      </c>
      <c r="C88" s="154" t="s">
        <v>9</v>
      </c>
      <c r="D88" s="154">
        <v>1</v>
      </c>
      <c r="E88" s="154">
        <v>2</v>
      </c>
      <c r="F88" s="154">
        <v>2</v>
      </c>
      <c r="G88" s="154">
        <v>0.3010299956639812</v>
      </c>
      <c r="H88" s="154" t="s">
        <v>263</v>
      </c>
      <c r="I88" s="154" t="s">
        <v>611</v>
      </c>
      <c r="J88" s="154" t="s">
        <v>72</v>
      </c>
      <c r="K88" s="154" t="s">
        <v>188</v>
      </c>
      <c r="L88" s="154" t="s">
        <v>979</v>
      </c>
      <c r="M88" s="154">
        <v>3.6333333333333329</v>
      </c>
      <c r="N88" s="154">
        <v>636</v>
      </c>
      <c r="O88" s="154">
        <v>2.8034571156484138</v>
      </c>
      <c r="P88" s="154" t="s">
        <v>163</v>
      </c>
      <c r="Q88" s="154">
        <v>3</v>
      </c>
      <c r="R88" s="154" t="s">
        <v>53</v>
      </c>
      <c r="S88" s="154" t="s">
        <v>552</v>
      </c>
      <c r="T88" s="154" t="s">
        <v>552</v>
      </c>
      <c r="U88" s="154">
        <v>1</v>
      </c>
      <c r="V88" s="154">
        <v>55</v>
      </c>
      <c r="W88" s="154">
        <v>1</v>
      </c>
      <c r="X88" s="154" t="s">
        <v>262</v>
      </c>
      <c r="Y88" s="154"/>
      <c r="Z88" s="154">
        <v>141.80733632943301</v>
      </c>
      <c r="AA88" s="154">
        <v>48.445693201106202</v>
      </c>
      <c r="AB88" s="154">
        <v>3</v>
      </c>
      <c r="AC88" s="154">
        <v>117.499933738392</v>
      </c>
      <c r="AD88" s="154">
        <v>48.445693201106202</v>
      </c>
      <c r="AE88" s="154">
        <v>3</v>
      </c>
      <c r="AF88" s="154">
        <v>1</v>
      </c>
      <c r="AG88" s="154">
        <v>1</v>
      </c>
    </row>
    <row r="89" spans="1:33" x14ac:dyDescent="0.3">
      <c r="A89" t="s">
        <v>947</v>
      </c>
      <c r="B89" s="154">
        <v>13</v>
      </c>
      <c r="C89" s="154" t="s">
        <v>9</v>
      </c>
      <c r="D89" s="154">
        <v>0</v>
      </c>
      <c r="E89" s="154">
        <v>1</v>
      </c>
      <c r="F89" s="154">
        <v>1</v>
      </c>
      <c r="G89" s="154">
        <v>0</v>
      </c>
      <c r="H89" s="154" t="s">
        <v>263</v>
      </c>
      <c r="I89" s="154" t="s">
        <v>612</v>
      </c>
      <c r="J89" s="154" t="s">
        <v>58</v>
      </c>
      <c r="K89" s="154" t="s">
        <v>269</v>
      </c>
      <c r="L89" s="154" t="s">
        <v>980</v>
      </c>
      <c r="M89" s="154">
        <v>7.7583333333333329</v>
      </c>
      <c r="N89" s="154">
        <v>551</v>
      </c>
      <c r="O89" s="154">
        <v>2.7411515988517849</v>
      </c>
      <c r="P89" s="154" t="s">
        <v>234</v>
      </c>
      <c r="Q89" s="154">
        <v>4</v>
      </c>
      <c r="R89" s="154" t="s">
        <v>504</v>
      </c>
      <c r="S89" s="154" t="s">
        <v>552</v>
      </c>
      <c r="T89" s="154" t="s">
        <v>554</v>
      </c>
      <c r="U89" s="154">
        <v>2</v>
      </c>
      <c r="V89" s="154">
        <v>0</v>
      </c>
      <c r="W89" s="154">
        <v>0</v>
      </c>
      <c r="X89" s="154"/>
      <c r="Y89" s="154"/>
      <c r="Z89" s="154">
        <v>6.9471705636089096</v>
      </c>
      <c r="AA89" s="154">
        <v>13.9773872924558</v>
      </c>
      <c r="AB89" s="154">
        <v>4</v>
      </c>
      <c r="AC89" s="154">
        <v>2.7271380970011099</v>
      </c>
      <c r="AD89" s="154">
        <v>5.4643009711502799</v>
      </c>
      <c r="AE89" s="154">
        <v>4</v>
      </c>
      <c r="AF89" s="154">
        <v>0</v>
      </c>
      <c r="AG89" s="154">
        <v>1</v>
      </c>
    </row>
    <row r="90" spans="1:33" x14ac:dyDescent="0.3">
      <c r="A90" t="s">
        <v>948</v>
      </c>
      <c r="B90" s="154">
        <v>13</v>
      </c>
      <c r="C90" s="154" t="s">
        <v>9</v>
      </c>
      <c r="D90" s="154">
        <v>1</v>
      </c>
      <c r="E90" s="154">
        <v>2</v>
      </c>
      <c r="F90" s="154">
        <v>2</v>
      </c>
      <c r="G90" s="154">
        <v>0.3010299956639812</v>
      </c>
      <c r="H90" s="154" t="s">
        <v>263</v>
      </c>
      <c r="I90" s="154" t="s">
        <v>612</v>
      </c>
      <c r="J90" s="154" t="s">
        <v>58</v>
      </c>
      <c r="K90" s="154" t="s">
        <v>269</v>
      </c>
      <c r="L90" s="154" t="s">
        <v>980</v>
      </c>
      <c r="M90" s="154">
        <v>7.7583333333333329</v>
      </c>
      <c r="N90" s="154">
        <v>551</v>
      </c>
      <c r="O90" s="154">
        <v>2.7411515988517849</v>
      </c>
      <c r="P90" s="154" t="s">
        <v>234</v>
      </c>
      <c r="Q90" s="154">
        <v>4</v>
      </c>
      <c r="R90" s="154" t="s">
        <v>504</v>
      </c>
      <c r="S90" s="154" t="s">
        <v>552</v>
      </c>
      <c r="T90" s="154" t="s">
        <v>554</v>
      </c>
      <c r="U90" s="154">
        <v>2</v>
      </c>
      <c r="V90" s="154">
        <v>0</v>
      </c>
      <c r="W90" s="154">
        <v>0</v>
      </c>
      <c r="X90" s="154"/>
      <c r="Y90" s="154"/>
      <c r="Z90" s="154">
        <v>4.2884701878076896</v>
      </c>
      <c r="AA90" s="154">
        <v>4.3880872789156999</v>
      </c>
      <c r="AB90" s="154">
        <v>4</v>
      </c>
      <c r="AC90" s="154">
        <v>3.7774630766425501</v>
      </c>
      <c r="AD90" s="154">
        <v>3.8147207196255999</v>
      </c>
      <c r="AE90" s="154">
        <v>4</v>
      </c>
      <c r="AF90" s="154">
        <v>0</v>
      </c>
      <c r="AG90" s="154">
        <v>1</v>
      </c>
    </row>
    <row r="91" spans="1:33" x14ac:dyDescent="0.3">
      <c r="A91" t="s">
        <v>694</v>
      </c>
      <c r="B91" s="154">
        <v>14</v>
      </c>
      <c r="C91" s="154" t="s">
        <v>9</v>
      </c>
      <c r="D91" s="154">
        <v>2</v>
      </c>
      <c r="E91" s="154">
        <v>1</v>
      </c>
      <c r="F91" s="154">
        <v>1</v>
      </c>
      <c r="G91" s="154">
        <v>0</v>
      </c>
      <c r="H91" s="154" t="s">
        <v>263</v>
      </c>
      <c r="I91" s="154" t="s">
        <v>58</v>
      </c>
      <c r="J91" s="154" t="s">
        <v>58</v>
      </c>
      <c r="K91" s="154" t="s">
        <v>505</v>
      </c>
      <c r="L91" s="154" t="s">
        <v>980</v>
      </c>
      <c r="M91" s="154">
        <v>12.008333333333333</v>
      </c>
      <c r="N91" s="154">
        <v>1434</v>
      </c>
      <c r="O91" s="154">
        <v>3.1565491513317814</v>
      </c>
      <c r="P91" s="154" t="s">
        <v>506</v>
      </c>
      <c r="Q91" s="154">
        <v>4</v>
      </c>
      <c r="R91" s="154" t="s">
        <v>228</v>
      </c>
      <c r="S91" s="154" t="s">
        <v>552</v>
      </c>
      <c r="T91" s="154" t="s">
        <v>552</v>
      </c>
      <c r="U91" s="154">
        <v>1</v>
      </c>
      <c r="V91" s="154">
        <v>-88.2</v>
      </c>
      <c r="W91" s="154">
        <v>2</v>
      </c>
      <c r="X91" s="154"/>
      <c r="Y91" s="154"/>
      <c r="Z91" s="154">
        <v>-9.64</v>
      </c>
      <c r="AA91" s="154">
        <v>5.22</v>
      </c>
      <c r="AB91" s="154">
        <v>3</v>
      </c>
      <c r="AC91" s="154">
        <v>-16.84</v>
      </c>
      <c r="AD91" s="154">
        <v>13.64</v>
      </c>
      <c r="AE91" s="154">
        <v>3</v>
      </c>
      <c r="AF91" s="154">
        <v>0</v>
      </c>
      <c r="AG91" s="154">
        <v>1</v>
      </c>
    </row>
    <row r="92" spans="1:33" x14ac:dyDescent="0.3">
      <c r="A92" t="s">
        <v>677</v>
      </c>
      <c r="B92" s="154">
        <v>6</v>
      </c>
      <c r="C92" s="154" t="s">
        <v>9</v>
      </c>
      <c r="D92" s="154">
        <v>0</v>
      </c>
      <c r="E92" s="154">
        <v>1</v>
      </c>
      <c r="F92" s="154">
        <v>1</v>
      </c>
      <c r="G92" s="154">
        <v>0</v>
      </c>
      <c r="H92" s="154" t="s">
        <v>263</v>
      </c>
      <c r="I92" s="154" t="s">
        <v>129</v>
      </c>
      <c r="J92" s="154" t="s">
        <v>129</v>
      </c>
      <c r="K92" s="154" t="s">
        <v>507</v>
      </c>
      <c r="L92" s="154" t="s">
        <v>980</v>
      </c>
      <c r="M92" s="154">
        <v>4.6916666666666673</v>
      </c>
      <c r="N92" s="154">
        <v>1360</v>
      </c>
      <c r="O92" s="154">
        <v>3.1335389083702174</v>
      </c>
      <c r="P92" s="154" t="s">
        <v>213</v>
      </c>
      <c r="Q92" s="154">
        <v>1</v>
      </c>
      <c r="R92" s="154" t="s">
        <v>228</v>
      </c>
      <c r="S92" s="154" t="s">
        <v>552</v>
      </c>
      <c r="T92" s="154" t="s">
        <v>552</v>
      </c>
      <c r="U92" s="154">
        <v>1</v>
      </c>
      <c r="V92" s="154">
        <v>10</v>
      </c>
      <c r="W92" s="154">
        <v>1</v>
      </c>
      <c r="X92" s="154" t="s">
        <v>931</v>
      </c>
      <c r="Y92" s="154"/>
      <c r="Z92" s="154">
        <v>167.23333333333301</v>
      </c>
      <c r="AA92" s="154">
        <v>56.617546112294399</v>
      </c>
      <c r="AB92" s="154">
        <v>5</v>
      </c>
      <c r="AC92" s="154">
        <v>101.8</v>
      </c>
      <c r="AD92" s="154">
        <v>44.902115763068501</v>
      </c>
      <c r="AE92" s="154">
        <v>5</v>
      </c>
      <c r="AF92" s="154">
        <v>0</v>
      </c>
      <c r="AG92" s="154">
        <v>1</v>
      </c>
    </row>
    <row r="93" spans="1:33" x14ac:dyDescent="0.3">
      <c r="A93" t="s">
        <v>678</v>
      </c>
      <c r="B93" s="154">
        <v>6</v>
      </c>
      <c r="C93" s="154" t="s">
        <v>9</v>
      </c>
      <c r="D93" s="154">
        <v>0</v>
      </c>
      <c r="E93" s="154">
        <v>1</v>
      </c>
      <c r="F93" s="154">
        <v>1</v>
      </c>
      <c r="G93" s="154">
        <v>0</v>
      </c>
      <c r="H93" s="154" t="s">
        <v>263</v>
      </c>
      <c r="I93" s="154" t="s">
        <v>129</v>
      </c>
      <c r="J93" s="154" t="s">
        <v>129</v>
      </c>
      <c r="K93" s="154" t="s">
        <v>507</v>
      </c>
      <c r="L93" s="154" t="s">
        <v>980</v>
      </c>
      <c r="M93" s="154">
        <v>4.6916666666666673</v>
      </c>
      <c r="N93" s="154">
        <v>1360</v>
      </c>
      <c r="O93" s="154">
        <v>3.1335389083702174</v>
      </c>
      <c r="P93" s="154" t="s">
        <v>213</v>
      </c>
      <c r="Q93" s="154">
        <v>1</v>
      </c>
      <c r="R93" s="154" t="s">
        <v>228</v>
      </c>
      <c r="S93" s="154" t="s">
        <v>552</v>
      </c>
      <c r="T93" s="154" t="s">
        <v>552</v>
      </c>
      <c r="U93" s="154">
        <v>1</v>
      </c>
      <c r="V93" s="154">
        <v>100</v>
      </c>
      <c r="W93" s="154">
        <v>1</v>
      </c>
      <c r="X93" s="154" t="s">
        <v>930</v>
      </c>
      <c r="Y93" s="154"/>
      <c r="Z93" s="154">
        <v>167.15</v>
      </c>
      <c r="AA93" s="154">
        <v>62.0791777132684</v>
      </c>
      <c r="AB93" s="154">
        <v>5</v>
      </c>
      <c r="AC93" s="154">
        <v>101.8</v>
      </c>
      <c r="AD93" s="154">
        <v>44.902115763068501</v>
      </c>
      <c r="AE93" s="154">
        <v>5</v>
      </c>
      <c r="AF93" s="154">
        <v>0</v>
      </c>
      <c r="AG93" s="154">
        <v>1</v>
      </c>
    </row>
    <row r="94" spans="1:33" x14ac:dyDescent="0.3">
      <c r="A94" t="s">
        <v>679</v>
      </c>
      <c r="B94" s="154">
        <v>6</v>
      </c>
      <c r="C94" s="154" t="s">
        <v>9</v>
      </c>
      <c r="D94" s="154">
        <v>4</v>
      </c>
      <c r="E94" s="154">
        <v>2</v>
      </c>
      <c r="F94" s="154">
        <v>2</v>
      </c>
      <c r="G94" s="154">
        <v>0.3010299956639812</v>
      </c>
      <c r="H94" s="154" t="s">
        <v>263</v>
      </c>
      <c r="I94" s="154" t="s">
        <v>129</v>
      </c>
      <c r="J94" s="154" t="s">
        <v>129</v>
      </c>
      <c r="K94" s="154" t="s">
        <v>507</v>
      </c>
      <c r="L94" s="154" t="s">
        <v>980</v>
      </c>
      <c r="M94" s="154">
        <v>4.6916666666666673</v>
      </c>
      <c r="N94" s="154">
        <v>1360</v>
      </c>
      <c r="O94" s="154">
        <v>3.1335389083702174</v>
      </c>
      <c r="P94" s="154" t="s">
        <v>213</v>
      </c>
      <c r="Q94" s="154">
        <v>1</v>
      </c>
      <c r="R94" s="154" t="s">
        <v>228</v>
      </c>
      <c r="S94" s="154" t="s">
        <v>552</v>
      </c>
      <c r="T94" s="154" t="s">
        <v>552</v>
      </c>
      <c r="U94" s="154">
        <v>1</v>
      </c>
      <c r="V94" s="154">
        <v>10</v>
      </c>
      <c r="W94" s="154">
        <v>1</v>
      </c>
      <c r="X94" s="154" t="s">
        <v>931</v>
      </c>
      <c r="Y94" s="154"/>
      <c r="Z94" s="154">
        <v>235.987878787879</v>
      </c>
      <c r="AA94" s="154">
        <v>58.629166861222998</v>
      </c>
      <c r="AB94" s="154">
        <v>5</v>
      </c>
      <c r="AC94" s="154">
        <v>144.1</v>
      </c>
      <c r="AD94" s="154">
        <v>49.641716328104501</v>
      </c>
      <c r="AE94" s="154">
        <v>5</v>
      </c>
      <c r="AF94" s="154">
        <v>0</v>
      </c>
      <c r="AG94" s="154">
        <v>1</v>
      </c>
    </row>
    <row r="95" spans="1:33" x14ac:dyDescent="0.3">
      <c r="A95" t="s">
        <v>680</v>
      </c>
      <c r="B95" s="154">
        <v>6</v>
      </c>
      <c r="C95" s="154" t="s">
        <v>9</v>
      </c>
      <c r="D95" s="154">
        <v>4</v>
      </c>
      <c r="E95" s="154">
        <v>2</v>
      </c>
      <c r="F95" s="154">
        <v>2</v>
      </c>
      <c r="G95" s="154">
        <v>0.3010299956639812</v>
      </c>
      <c r="H95" s="154" t="s">
        <v>263</v>
      </c>
      <c r="I95" s="154" t="s">
        <v>129</v>
      </c>
      <c r="J95" s="154" t="s">
        <v>129</v>
      </c>
      <c r="K95" s="154" t="s">
        <v>507</v>
      </c>
      <c r="L95" s="154" t="s">
        <v>980</v>
      </c>
      <c r="M95" s="154">
        <v>4.6916666666666673</v>
      </c>
      <c r="N95" s="154">
        <v>1360</v>
      </c>
      <c r="O95" s="154">
        <v>3.1335389083702174</v>
      </c>
      <c r="P95" s="154" t="s">
        <v>213</v>
      </c>
      <c r="Q95" s="154">
        <v>1</v>
      </c>
      <c r="R95" s="154" t="s">
        <v>228</v>
      </c>
      <c r="S95" s="154" t="s">
        <v>552</v>
      </c>
      <c r="T95" s="154" t="s">
        <v>552</v>
      </c>
      <c r="U95" s="154">
        <v>1</v>
      </c>
      <c r="V95" s="154">
        <v>100</v>
      </c>
      <c r="W95" s="154">
        <v>1</v>
      </c>
      <c r="X95" s="154" t="s">
        <v>930</v>
      </c>
      <c r="Y95" s="154"/>
      <c r="Z95" s="154">
        <v>175.03333333333299</v>
      </c>
      <c r="AA95" s="154">
        <v>23.995847441681398</v>
      </c>
      <c r="AB95" s="154">
        <v>5</v>
      </c>
      <c r="AC95" s="154">
        <v>144.1</v>
      </c>
      <c r="AD95" s="154">
        <v>49.641716328104501</v>
      </c>
      <c r="AE95" s="154">
        <v>5</v>
      </c>
      <c r="AF95" s="154">
        <v>0</v>
      </c>
      <c r="AG95" s="154">
        <v>1</v>
      </c>
    </row>
    <row r="96" spans="1:33" x14ac:dyDescent="0.3">
      <c r="A96" t="s">
        <v>681</v>
      </c>
      <c r="B96" s="154">
        <v>6</v>
      </c>
      <c r="C96" s="154" t="s">
        <v>9</v>
      </c>
      <c r="D96" s="154">
        <v>1</v>
      </c>
      <c r="E96" s="154">
        <v>3</v>
      </c>
      <c r="F96" s="154">
        <v>3</v>
      </c>
      <c r="G96" s="154">
        <v>0.47712125471966244</v>
      </c>
      <c r="H96" s="154" t="s">
        <v>263</v>
      </c>
      <c r="I96" s="154" t="s">
        <v>129</v>
      </c>
      <c r="J96" s="154" t="s">
        <v>129</v>
      </c>
      <c r="K96" s="154" t="s">
        <v>507</v>
      </c>
      <c r="L96" s="154" t="s">
        <v>980</v>
      </c>
      <c r="M96" s="154">
        <v>4.6916666666666673</v>
      </c>
      <c r="N96" s="154">
        <v>1360</v>
      </c>
      <c r="O96" s="154">
        <v>3.1335389083702174</v>
      </c>
      <c r="P96" s="154" t="s">
        <v>213</v>
      </c>
      <c r="Q96" s="154">
        <v>1</v>
      </c>
      <c r="R96" s="154" t="s">
        <v>228</v>
      </c>
      <c r="S96" s="154" t="s">
        <v>552</v>
      </c>
      <c r="T96" s="154" t="s">
        <v>552</v>
      </c>
      <c r="U96" s="154">
        <v>1</v>
      </c>
      <c r="V96" s="154">
        <v>10</v>
      </c>
      <c r="W96" s="154">
        <v>1</v>
      </c>
      <c r="X96" s="154" t="s">
        <v>931</v>
      </c>
      <c r="Y96" s="154"/>
      <c r="Z96" s="154">
        <v>214.504545454545</v>
      </c>
      <c r="AA96" s="154">
        <v>65.754386225188298</v>
      </c>
      <c r="AB96" s="154">
        <v>5</v>
      </c>
      <c r="AC96" s="154">
        <v>129.80000000000001</v>
      </c>
      <c r="AD96" s="154">
        <v>61.278666760953598</v>
      </c>
      <c r="AE96" s="154">
        <v>5</v>
      </c>
      <c r="AF96" s="154">
        <v>0</v>
      </c>
      <c r="AG96" s="154">
        <v>1</v>
      </c>
    </row>
    <row r="97" spans="1:33" x14ac:dyDescent="0.3">
      <c r="A97" t="s">
        <v>682</v>
      </c>
      <c r="B97" s="154">
        <v>6</v>
      </c>
      <c r="C97" s="154" t="s">
        <v>9</v>
      </c>
      <c r="D97" s="154">
        <v>1</v>
      </c>
      <c r="E97" s="154">
        <v>3</v>
      </c>
      <c r="F97" s="154">
        <v>3</v>
      </c>
      <c r="G97" s="154">
        <v>0.47712125471966244</v>
      </c>
      <c r="H97" s="154" t="s">
        <v>263</v>
      </c>
      <c r="I97" s="154" t="s">
        <v>129</v>
      </c>
      <c r="J97" s="154" t="s">
        <v>129</v>
      </c>
      <c r="K97" s="154" t="s">
        <v>507</v>
      </c>
      <c r="L97" s="154" t="s">
        <v>980</v>
      </c>
      <c r="M97" s="154">
        <v>4.6916666666666673</v>
      </c>
      <c r="N97" s="154">
        <v>1360</v>
      </c>
      <c r="O97" s="154">
        <v>3.1335389083702174</v>
      </c>
      <c r="P97" s="154" t="s">
        <v>213</v>
      </c>
      <c r="Q97" s="154">
        <v>1</v>
      </c>
      <c r="R97" s="154" t="s">
        <v>228</v>
      </c>
      <c r="S97" s="154" t="s">
        <v>552</v>
      </c>
      <c r="T97" s="154" t="s">
        <v>552</v>
      </c>
      <c r="U97" s="154">
        <v>1</v>
      </c>
      <c r="V97" s="154">
        <v>100</v>
      </c>
      <c r="W97" s="154">
        <v>1</v>
      </c>
      <c r="X97" s="154" t="s">
        <v>930</v>
      </c>
      <c r="Y97" s="154"/>
      <c r="Z97" s="154">
        <v>165.916666666667</v>
      </c>
      <c r="AA97" s="154">
        <v>20.8865985742056</v>
      </c>
      <c r="AB97" s="154">
        <v>5</v>
      </c>
      <c r="AC97" s="154">
        <v>129.80000000000001</v>
      </c>
      <c r="AD97" s="154">
        <v>61.278666760953598</v>
      </c>
      <c r="AE97" s="154">
        <v>5</v>
      </c>
      <c r="AF97" s="154">
        <v>0</v>
      </c>
      <c r="AG97" s="154">
        <v>1</v>
      </c>
    </row>
    <row r="98" spans="1:33" x14ac:dyDescent="0.3">
      <c r="A98" t="s">
        <v>683</v>
      </c>
      <c r="B98" s="154">
        <v>15</v>
      </c>
      <c r="C98" s="154" t="s">
        <v>9</v>
      </c>
      <c r="D98" s="154">
        <v>2</v>
      </c>
      <c r="E98" s="154">
        <v>0</v>
      </c>
      <c r="F98" s="154">
        <v>0.4</v>
      </c>
      <c r="G98" s="154">
        <v>-0.3979400086720376</v>
      </c>
      <c r="H98" s="154" t="s">
        <v>263</v>
      </c>
      <c r="I98" s="154" t="s">
        <v>72</v>
      </c>
      <c r="J98" s="154" t="s">
        <v>72</v>
      </c>
      <c r="K98" s="154" t="s">
        <v>188</v>
      </c>
      <c r="L98" s="154" t="s">
        <v>979</v>
      </c>
      <c r="M98" s="154">
        <v>2.9666666666666672</v>
      </c>
      <c r="N98" s="154">
        <v>618</v>
      </c>
      <c r="O98" s="154">
        <v>2.7909884750888159</v>
      </c>
      <c r="P98" s="154" t="s">
        <v>163</v>
      </c>
      <c r="Q98" s="154">
        <v>3</v>
      </c>
      <c r="R98" s="154" t="s">
        <v>574</v>
      </c>
      <c r="S98" s="154" t="s">
        <v>553</v>
      </c>
      <c r="T98" s="154" t="s">
        <v>553</v>
      </c>
      <c r="U98" s="154">
        <v>3</v>
      </c>
      <c r="V98" s="154">
        <v>6.5</v>
      </c>
      <c r="W98" s="154">
        <v>1</v>
      </c>
      <c r="X98" s="154" t="s">
        <v>931</v>
      </c>
      <c r="Y98" s="154"/>
      <c r="Z98" s="154">
        <v>5268</v>
      </c>
      <c r="AA98" s="154">
        <v>1202.10482072072</v>
      </c>
      <c r="AB98" s="154">
        <v>3</v>
      </c>
      <c r="AC98" s="154">
        <v>3312.5</v>
      </c>
      <c r="AD98" s="154">
        <v>419.314321243623</v>
      </c>
      <c r="AE98" s="154">
        <v>2</v>
      </c>
      <c r="AF98" s="154">
        <v>0</v>
      </c>
      <c r="AG98" s="154">
        <v>1</v>
      </c>
    </row>
    <row r="99" spans="1:33" x14ac:dyDescent="0.3">
      <c r="A99" t="s">
        <v>684</v>
      </c>
      <c r="B99" s="154">
        <v>15</v>
      </c>
      <c r="C99" s="154" t="s">
        <v>9</v>
      </c>
      <c r="D99" s="154">
        <v>2</v>
      </c>
      <c r="E99" s="154">
        <v>0</v>
      </c>
      <c r="F99" s="154">
        <v>0.4</v>
      </c>
      <c r="G99" s="154">
        <v>-0.3979400086720376</v>
      </c>
      <c r="H99" s="154" t="s">
        <v>263</v>
      </c>
      <c r="I99" s="154" t="s">
        <v>72</v>
      </c>
      <c r="J99" s="154" t="s">
        <v>72</v>
      </c>
      <c r="K99" s="154" t="s">
        <v>188</v>
      </c>
      <c r="L99" s="154" t="s">
        <v>979</v>
      </c>
      <c r="M99" s="154">
        <v>2.9666666666666672</v>
      </c>
      <c r="N99" s="154">
        <v>618</v>
      </c>
      <c r="O99" s="154">
        <v>2.7909884750888159</v>
      </c>
      <c r="P99" s="154" t="s">
        <v>163</v>
      </c>
      <c r="Q99" s="154">
        <v>3</v>
      </c>
      <c r="R99" s="154" t="s">
        <v>509</v>
      </c>
      <c r="S99" s="154" t="s">
        <v>552</v>
      </c>
      <c r="T99" s="154" t="s">
        <v>552</v>
      </c>
      <c r="U99" s="154">
        <v>1</v>
      </c>
      <c r="V99" s="154">
        <v>6.5</v>
      </c>
      <c r="W99" s="154">
        <v>1</v>
      </c>
      <c r="X99" s="154" t="s">
        <v>931</v>
      </c>
      <c r="Y99" s="154"/>
      <c r="Z99" s="154">
        <v>901</v>
      </c>
      <c r="AA99" s="154">
        <v>623</v>
      </c>
      <c r="AB99" s="154">
        <v>3</v>
      </c>
      <c r="AC99" s="154">
        <v>354</v>
      </c>
      <c r="AD99" s="154">
        <v>117</v>
      </c>
      <c r="AE99" s="154">
        <v>2</v>
      </c>
      <c r="AF99" s="154">
        <v>0</v>
      </c>
      <c r="AG99" s="154">
        <v>1</v>
      </c>
    </row>
    <row r="100" spans="1:33" x14ac:dyDescent="0.3">
      <c r="A100" t="s">
        <v>685</v>
      </c>
      <c r="B100" s="154">
        <v>6</v>
      </c>
      <c r="C100" s="154" t="s">
        <v>9</v>
      </c>
      <c r="D100" s="154">
        <v>0</v>
      </c>
      <c r="E100" s="154">
        <v>1</v>
      </c>
      <c r="F100" s="154">
        <v>1</v>
      </c>
      <c r="G100" s="154">
        <v>0</v>
      </c>
      <c r="H100" s="154" t="s">
        <v>263</v>
      </c>
      <c r="I100" s="154" t="s">
        <v>129</v>
      </c>
      <c r="J100" s="154" t="s">
        <v>129</v>
      </c>
      <c r="K100" s="154" t="s">
        <v>507</v>
      </c>
      <c r="L100" s="154" t="s">
        <v>980</v>
      </c>
      <c r="M100" s="154">
        <v>4.6916666666666673</v>
      </c>
      <c r="N100" s="154">
        <v>1360</v>
      </c>
      <c r="O100" s="154">
        <v>3.1335389083702174</v>
      </c>
      <c r="P100" s="154" t="s">
        <v>213</v>
      </c>
      <c r="Q100" s="154">
        <v>1</v>
      </c>
      <c r="R100" s="154" t="s">
        <v>513</v>
      </c>
      <c r="S100" s="154" t="s">
        <v>559</v>
      </c>
      <c r="T100" s="154" t="s">
        <v>559</v>
      </c>
      <c r="U100" s="154">
        <v>4</v>
      </c>
      <c r="V100" s="154">
        <v>10</v>
      </c>
      <c r="W100" s="154">
        <v>1</v>
      </c>
      <c r="X100" s="154" t="s">
        <v>931</v>
      </c>
      <c r="Y100" s="154"/>
      <c r="Z100" s="154">
        <v>79.75</v>
      </c>
      <c r="AA100" s="154">
        <v>23.396195084766401</v>
      </c>
      <c r="AB100" s="154">
        <v>5</v>
      </c>
      <c r="AC100" s="154">
        <v>86.5</v>
      </c>
      <c r="AD100" s="154">
        <v>30.010414858845301</v>
      </c>
      <c r="AE100" s="154">
        <v>5</v>
      </c>
      <c r="AF100" s="154">
        <v>0</v>
      </c>
      <c r="AG100" s="154">
        <v>1</v>
      </c>
    </row>
    <row r="101" spans="1:33" x14ac:dyDescent="0.3">
      <c r="A101" t="s">
        <v>686</v>
      </c>
      <c r="B101" s="154">
        <v>6</v>
      </c>
      <c r="C101" s="154" t="s">
        <v>9</v>
      </c>
      <c r="D101" s="154">
        <v>0</v>
      </c>
      <c r="E101" s="154">
        <v>1</v>
      </c>
      <c r="F101" s="154">
        <v>1</v>
      </c>
      <c r="G101" s="154">
        <v>0</v>
      </c>
      <c r="H101" s="154" t="s">
        <v>263</v>
      </c>
      <c r="I101" s="154" t="s">
        <v>129</v>
      </c>
      <c r="J101" s="154" t="s">
        <v>129</v>
      </c>
      <c r="K101" s="154" t="s">
        <v>507</v>
      </c>
      <c r="L101" s="154" t="s">
        <v>980</v>
      </c>
      <c r="M101" s="154">
        <v>4.6916666666666673</v>
      </c>
      <c r="N101" s="154">
        <v>1360</v>
      </c>
      <c r="O101" s="154">
        <v>3.1335389083702174</v>
      </c>
      <c r="P101" s="154" t="s">
        <v>213</v>
      </c>
      <c r="Q101" s="154">
        <v>1</v>
      </c>
      <c r="R101" s="154" t="s">
        <v>513</v>
      </c>
      <c r="S101" s="154" t="s">
        <v>559</v>
      </c>
      <c r="T101" s="154" t="s">
        <v>559</v>
      </c>
      <c r="U101" s="154">
        <v>4</v>
      </c>
      <c r="V101" s="154">
        <v>100</v>
      </c>
      <c r="W101" s="154">
        <v>1</v>
      </c>
      <c r="X101" s="154" t="s">
        <v>930</v>
      </c>
      <c r="Y101" s="154"/>
      <c r="Z101" s="154">
        <v>84.4166666666667</v>
      </c>
      <c r="AA101" s="154">
        <v>24.4675947825781</v>
      </c>
      <c r="AB101" s="154">
        <v>5</v>
      </c>
      <c r="AC101" s="154">
        <v>86.5</v>
      </c>
      <c r="AD101" s="154">
        <v>30.010414858845301</v>
      </c>
      <c r="AE101" s="154">
        <v>5</v>
      </c>
      <c r="AF101" s="154">
        <v>0</v>
      </c>
      <c r="AG101" s="154">
        <v>1</v>
      </c>
    </row>
    <row r="102" spans="1:33" x14ac:dyDescent="0.3">
      <c r="A102" t="s">
        <v>687</v>
      </c>
      <c r="B102" s="154">
        <v>6</v>
      </c>
      <c r="C102" s="154" t="s">
        <v>9</v>
      </c>
      <c r="D102" s="154">
        <v>4</v>
      </c>
      <c r="E102" s="154">
        <v>2</v>
      </c>
      <c r="F102" s="154">
        <v>2</v>
      </c>
      <c r="G102" s="154">
        <v>0.3010299956639812</v>
      </c>
      <c r="H102" s="154" t="s">
        <v>263</v>
      </c>
      <c r="I102" s="154" t="s">
        <v>129</v>
      </c>
      <c r="J102" s="154" t="s">
        <v>129</v>
      </c>
      <c r="K102" s="154" t="s">
        <v>507</v>
      </c>
      <c r="L102" s="154" t="s">
        <v>980</v>
      </c>
      <c r="M102" s="154">
        <v>4.6916666666666673</v>
      </c>
      <c r="N102" s="154">
        <v>1360</v>
      </c>
      <c r="O102" s="154">
        <v>3.1335389083702174</v>
      </c>
      <c r="P102" s="154" t="s">
        <v>213</v>
      </c>
      <c r="Q102" s="154">
        <v>1</v>
      </c>
      <c r="R102" s="154" t="s">
        <v>513</v>
      </c>
      <c r="S102" s="154" t="s">
        <v>559</v>
      </c>
      <c r="T102" s="154" t="s">
        <v>559</v>
      </c>
      <c r="U102" s="154">
        <v>4</v>
      </c>
      <c r="V102" s="154">
        <v>10</v>
      </c>
      <c r="W102" s="154">
        <v>1</v>
      </c>
      <c r="X102" s="154" t="s">
        <v>931</v>
      </c>
      <c r="Y102" s="154"/>
      <c r="Z102" s="154">
        <v>82.983333333333306</v>
      </c>
      <c r="AA102" s="154">
        <v>31.282727307218298</v>
      </c>
      <c r="AB102" s="154">
        <v>5</v>
      </c>
      <c r="AC102" s="154">
        <v>103.1</v>
      </c>
      <c r="AD102" s="154">
        <v>48.424425654828397</v>
      </c>
      <c r="AE102" s="154">
        <v>5</v>
      </c>
      <c r="AF102" s="154">
        <v>0</v>
      </c>
      <c r="AG102" s="154">
        <v>1</v>
      </c>
    </row>
    <row r="103" spans="1:33" x14ac:dyDescent="0.3">
      <c r="A103" t="s">
        <v>688</v>
      </c>
      <c r="B103" s="154">
        <v>6</v>
      </c>
      <c r="C103" s="154" t="s">
        <v>9</v>
      </c>
      <c r="D103" s="154">
        <v>4</v>
      </c>
      <c r="E103" s="154">
        <v>2</v>
      </c>
      <c r="F103" s="154">
        <v>2</v>
      </c>
      <c r="G103" s="154">
        <v>0.3010299956639812</v>
      </c>
      <c r="H103" s="154" t="s">
        <v>263</v>
      </c>
      <c r="I103" s="154" t="s">
        <v>129</v>
      </c>
      <c r="J103" s="154" t="s">
        <v>129</v>
      </c>
      <c r="K103" s="154" t="s">
        <v>507</v>
      </c>
      <c r="L103" s="154" t="s">
        <v>980</v>
      </c>
      <c r="M103" s="154">
        <v>4.6916666666666673</v>
      </c>
      <c r="N103" s="154">
        <v>1360</v>
      </c>
      <c r="O103" s="154">
        <v>3.1335389083702174</v>
      </c>
      <c r="P103" s="154" t="s">
        <v>213</v>
      </c>
      <c r="Q103" s="154">
        <v>1</v>
      </c>
      <c r="R103" s="154" t="s">
        <v>513</v>
      </c>
      <c r="S103" s="154" t="s">
        <v>559</v>
      </c>
      <c r="T103" s="154" t="s">
        <v>559</v>
      </c>
      <c r="U103" s="154">
        <v>4</v>
      </c>
      <c r="V103" s="154">
        <v>100</v>
      </c>
      <c r="W103" s="154">
        <v>1</v>
      </c>
      <c r="X103" s="154" t="s">
        <v>930</v>
      </c>
      <c r="Y103" s="154"/>
      <c r="Z103" s="154">
        <v>80.099999999999994</v>
      </c>
      <c r="AA103" s="154">
        <v>32.481533215043903</v>
      </c>
      <c r="AB103" s="154">
        <v>5</v>
      </c>
      <c r="AC103" s="154">
        <v>103.1</v>
      </c>
      <c r="AD103" s="154">
        <v>48.424425654828397</v>
      </c>
      <c r="AE103" s="154">
        <v>5</v>
      </c>
      <c r="AF103" s="154">
        <v>0</v>
      </c>
      <c r="AG103" s="154">
        <v>1</v>
      </c>
    </row>
    <row r="104" spans="1:33" x14ac:dyDescent="0.3">
      <c r="A104" t="s">
        <v>689</v>
      </c>
      <c r="B104" s="154">
        <v>6</v>
      </c>
      <c r="C104" s="154" t="s">
        <v>9</v>
      </c>
      <c r="D104" s="154">
        <v>1</v>
      </c>
      <c r="E104" s="154">
        <v>3</v>
      </c>
      <c r="F104" s="154">
        <v>3</v>
      </c>
      <c r="G104" s="154">
        <v>0.47712125471966244</v>
      </c>
      <c r="H104" s="154" t="s">
        <v>263</v>
      </c>
      <c r="I104" s="154" t="s">
        <v>129</v>
      </c>
      <c r="J104" s="154" t="s">
        <v>129</v>
      </c>
      <c r="K104" s="154" t="s">
        <v>507</v>
      </c>
      <c r="L104" s="154" t="s">
        <v>980</v>
      </c>
      <c r="M104" s="154">
        <v>4.6916666666666673</v>
      </c>
      <c r="N104" s="154">
        <v>1360</v>
      </c>
      <c r="O104" s="154">
        <v>3.1335389083702174</v>
      </c>
      <c r="P104" s="154" t="s">
        <v>213</v>
      </c>
      <c r="Q104" s="154">
        <v>1</v>
      </c>
      <c r="R104" s="154" t="s">
        <v>513</v>
      </c>
      <c r="S104" s="154" t="s">
        <v>559</v>
      </c>
      <c r="T104" s="154" t="s">
        <v>559</v>
      </c>
      <c r="U104" s="154">
        <v>4</v>
      </c>
      <c r="V104" s="154">
        <v>10</v>
      </c>
      <c r="W104" s="154">
        <v>1</v>
      </c>
      <c r="X104" s="154" t="s">
        <v>931</v>
      </c>
      <c r="Y104" s="154"/>
      <c r="Z104" s="154">
        <v>77.383333333333297</v>
      </c>
      <c r="AA104" s="154">
        <v>18.217875074284098</v>
      </c>
      <c r="AB104" s="154">
        <v>5</v>
      </c>
      <c r="AC104" s="154">
        <v>104.3</v>
      </c>
      <c r="AD104" s="154">
        <v>46.465847673318102</v>
      </c>
      <c r="AE104" s="154">
        <v>5</v>
      </c>
      <c r="AF104" s="154">
        <v>0</v>
      </c>
      <c r="AG104" s="154">
        <v>1</v>
      </c>
    </row>
    <row r="105" spans="1:33" x14ac:dyDescent="0.3">
      <c r="A105" t="s">
        <v>690</v>
      </c>
      <c r="B105" s="154">
        <v>6</v>
      </c>
      <c r="C105" s="154" t="s">
        <v>9</v>
      </c>
      <c r="D105" s="154">
        <v>1</v>
      </c>
      <c r="E105" s="154">
        <v>3</v>
      </c>
      <c r="F105" s="154">
        <v>3</v>
      </c>
      <c r="G105" s="154">
        <v>0.47712125471966244</v>
      </c>
      <c r="H105" s="154" t="s">
        <v>263</v>
      </c>
      <c r="I105" s="154" t="s">
        <v>129</v>
      </c>
      <c r="J105" s="154" t="s">
        <v>129</v>
      </c>
      <c r="K105" s="154" t="s">
        <v>507</v>
      </c>
      <c r="L105" s="154" t="s">
        <v>980</v>
      </c>
      <c r="M105" s="154">
        <v>4.6916666666666673</v>
      </c>
      <c r="N105" s="154">
        <v>1360</v>
      </c>
      <c r="O105" s="154">
        <v>3.1335389083702174</v>
      </c>
      <c r="P105" s="154" t="s">
        <v>213</v>
      </c>
      <c r="Q105" s="154">
        <v>1</v>
      </c>
      <c r="R105" s="154" t="s">
        <v>513</v>
      </c>
      <c r="S105" s="154" t="s">
        <v>559</v>
      </c>
      <c r="T105" s="154" t="s">
        <v>559</v>
      </c>
      <c r="U105" s="154">
        <v>4</v>
      </c>
      <c r="V105" s="154">
        <v>100</v>
      </c>
      <c r="W105" s="154">
        <v>1</v>
      </c>
      <c r="X105" s="154" t="s">
        <v>930</v>
      </c>
      <c r="Y105" s="154"/>
      <c r="Z105" s="154">
        <v>78.133333333333297</v>
      </c>
      <c r="AA105" s="154">
        <v>17.867043683833</v>
      </c>
      <c r="AB105" s="154">
        <v>5</v>
      </c>
      <c r="AC105" s="154">
        <v>104.3</v>
      </c>
      <c r="AD105" s="154">
        <v>46.465847673318102</v>
      </c>
      <c r="AE105" s="154">
        <v>5</v>
      </c>
      <c r="AF105" s="154">
        <v>0</v>
      </c>
      <c r="AG105" s="154">
        <v>1</v>
      </c>
    </row>
    <row r="106" spans="1:33" x14ac:dyDescent="0.3">
      <c r="A106" t="s">
        <v>614</v>
      </c>
      <c r="B106" s="154">
        <v>1</v>
      </c>
      <c r="C106" s="154" t="s">
        <v>71</v>
      </c>
      <c r="D106" s="154">
        <v>0</v>
      </c>
      <c r="E106" s="154">
        <v>2</v>
      </c>
      <c r="F106" s="154">
        <v>2</v>
      </c>
      <c r="G106" s="154">
        <v>0.3010299956639812</v>
      </c>
      <c r="H106" s="154" t="s">
        <v>262</v>
      </c>
      <c r="I106" s="154" t="s">
        <v>611</v>
      </c>
      <c r="J106" s="154" t="s">
        <v>72</v>
      </c>
      <c r="K106" s="154" t="s">
        <v>140</v>
      </c>
      <c r="L106" s="154" t="s">
        <v>979</v>
      </c>
      <c r="M106" s="154">
        <v>5.4333333333333336</v>
      </c>
      <c r="N106" s="154">
        <v>817</v>
      </c>
      <c r="O106" s="154">
        <v>2.9122220565324155</v>
      </c>
      <c r="P106" s="154" t="s">
        <v>141</v>
      </c>
      <c r="Q106" s="154">
        <v>1</v>
      </c>
      <c r="R106" s="154" t="s">
        <v>74</v>
      </c>
      <c r="S106" s="154" t="s">
        <v>552</v>
      </c>
      <c r="T106" s="154"/>
      <c r="U106" s="154">
        <v>1</v>
      </c>
      <c r="V106" s="154"/>
      <c r="W106" s="154">
        <v>0</v>
      </c>
      <c r="X106" s="154"/>
      <c r="Y106" s="154"/>
      <c r="Z106" s="154">
        <v>29.835106520360799</v>
      </c>
      <c r="AA106" s="154">
        <v>9.0506195997557697</v>
      </c>
      <c r="AB106" s="154">
        <v>5</v>
      </c>
      <c r="AC106" s="154">
        <v>-3.5126072015692</v>
      </c>
      <c r="AD106" s="154">
        <v>8.8354912065454396</v>
      </c>
      <c r="AE106" s="154">
        <v>5</v>
      </c>
      <c r="AF106" s="154">
        <v>0</v>
      </c>
      <c r="AG106" s="154">
        <v>0</v>
      </c>
    </row>
    <row r="107" spans="1:33" x14ac:dyDescent="0.3">
      <c r="A107" t="s">
        <v>615</v>
      </c>
      <c r="B107" s="154">
        <v>1</v>
      </c>
      <c r="C107" s="154" t="s">
        <v>71</v>
      </c>
      <c r="D107" s="154">
        <v>1</v>
      </c>
      <c r="E107" s="154">
        <v>3</v>
      </c>
      <c r="F107" s="154">
        <v>3</v>
      </c>
      <c r="G107" s="154">
        <v>0.47712125471966244</v>
      </c>
      <c r="H107" s="154" t="s">
        <v>262</v>
      </c>
      <c r="I107" s="154" t="s">
        <v>611</v>
      </c>
      <c r="J107" s="154" t="s">
        <v>72</v>
      </c>
      <c r="K107" s="154" t="s">
        <v>140</v>
      </c>
      <c r="L107" s="154" t="s">
        <v>979</v>
      </c>
      <c r="M107" s="154">
        <v>5.4333333333333336</v>
      </c>
      <c r="N107" s="154">
        <v>817</v>
      </c>
      <c r="O107" s="154">
        <v>2.9122220565324155</v>
      </c>
      <c r="P107" s="154" t="s">
        <v>141</v>
      </c>
      <c r="Q107" s="154">
        <v>1</v>
      </c>
      <c r="R107" s="154" t="s">
        <v>74</v>
      </c>
      <c r="S107" s="154" t="s">
        <v>552</v>
      </c>
      <c r="T107" s="154"/>
      <c r="U107" s="154">
        <v>1</v>
      </c>
      <c r="V107" s="154"/>
      <c r="W107" s="154">
        <v>0</v>
      </c>
      <c r="X107" s="154"/>
      <c r="Y107" s="154"/>
      <c r="Z107" s="154">
        <v>47.663551401869199</v>
      </c>
      <c r="AA107" s="154">
        <v>8.3643554524353405</v>
      </c>
      <c r="AB107" s="154">
        <v>5</v>
      </c>
      <c r="AC107" s="154">
        <v>2.2429906542056002</v>
      </c>
      <c r="AD107" s="154">
        <v>6.4333423769629299</v>
      </c>
      <c r="AE107" s="154">
        <v>5</v>
      </c>
      <c r="AF107" s="154">
        <v>0</v>
      </c>
      <c r="AG107" s="154">
        <v>0</v>
      </c>
    </row>
    <row r="108" spans="1:33" x14ac:dyDescent="0.3">
      <c r="A108" t="s">
        <v>616</v>
      </c>
      <c r="B108" s="154">
        <v>3</v>
      </c>
      <c r="C108" s="154" t="s">
        <v>9</v>
      </c>
      <c r="D108" s="154">
        <v>0</v>
      </c>
      <c r="E108" s="154">
        <v>1</v>
      </c>
      <c r="F108" s="154">
        <v>1</v>
      </c>
      <c r="G108" s="154">
        <v>0</v>
      </c>
      <c r="H108" s="154" t="s">
        <v>263</v>
      </c>
      <c r="I108" s="154" t="s">
        <v>72</v>
      </c>
      <c r="J108" s="154" t="s">
        <v>72</v>
      </c>
      <c r="K108" s="154" t="s">
        <v>188</v>
      </c>
      <c r="L108" s="154" t="s">
        <v>979</v>
      </c>
      <c r="M108" s="154">
        <v>3.1750000000000003</v>
      </c>
      <c r="N108" s="154">
        <v>585</v>
      </c>
      <c r="O108" s="154">
        <v>2.7671558660821804</v>
      </c>
      <c r="P108" s="154" t="s">
        <v>155</v>
      </c>
      <c r="Q108" s="154">
        <v>2</v>
      </c>
      <c r="R108" s="154" t="s">
        <v>228</v>
      </c>
      <c r="S108" s="154" t="s">
        <v>552</v>
      </c>
      <c r="T108" s="154"/>
      <c r="U108" s="154">
        <v>1</v>
      </c>
      <c r="V108" s="154">
        <v>88</v>
      </c>
      <c r="W108" s="154">
        <v>1</v>
      </c>
      <c r="X108" s="154" t="s">
        <v>930</v>
      </c>
      <c r="Y108" s="154"/>
      <c r="Z108" s="154">
        <v>64.082687338501202</v>
      </c>
      <c r="AA108" s="154">
        <v>11.932502068971299</v>
      </c>
      <c r="AB108" s="154">
        <v>17</v>
      </c>
      <c r="AC108" s="154">
        <v>47.751937984496102</v>
      </c>
      <c r="AD108" s="154">
        <v>8.5232157635507093</v>
      </c>
      <c r="AE108" s="154">
        <v>17</v>
      </c>
      <c r="AF108" s="154">
        <v>0</v>
      </c>
      <c r="AG108" s="154">
        <v>0</v>
      </c>
    </row>
    <row r="109" spans="1:33" x14ac:dyDescent="0.3">
      <c r="A109" t="s">
        <v>617</v>
      </c>
      <c r="B109" s="154">
        <v>3</v>
      </c>
      <c r="C109" s="154" t="s">
        <v>9</v>
      </c>
      <c r="D109" s="154">
        <v>0</v>
      </c>
      <c r="E109" s="154">
        <v>1</v>
      </c>
      <c r="F109" s="154">
        <v>1</v>
      </c>
      <c r="G109" s="154">
        <v>0</v>
      </c>
      <c r="H109" s="154" t="s">
        <v>263</v>
      </c>
      <c r="I109" s="154" t="s">
        <v>72</v>
      </c>
      <c r="J109" s="154" t="s">
        <v>72</v>
      </c>
      <c r="K109" s="154" t="s">
        <v>188</v>
      </c>
      <c r="L109" s="154" t="s">
        <v>979</v>
      </c>
      <c r="M109" s="154">
        <v>3.1750000000000003</v>
      </c>
      <c r="N109" s="154">
        <v>585</v>
      </c>
      <c r="O109" s="154">
        <v>2.7671558660821804</v>
      </c>
      <c r="P109" s="154" t="s">
        <v>155</v>
      </c>
      <c r="Q109" s="154">
        <v>3</v>
      </c>
      <c r="R109" s="154" t="s">
        <v>228</v>
      </c>
      <c r="S109" s="154" t="s">
        <v>552</v>
      </c>
      <c r="T109" s="154"/>
      <c r="U109" s="154">
        <v>1</v>
      </c>
      <c r="V109" s="154">
        <v>125</v>
      </c>
      <c r="W109" s="154">
        <v>1</v>
      </c>
      <c r="X109" s="154" t="s">
        <v>930</v>
      </c>
      <c r="Y109" s="154"/>
      <c r="Z109" s="154">
        <v>69.043927648578801</v>
      </c>
      <c r="AA109" s="154">
        <v>14.6959153175615</v>
      </c>
      <c r="AB109" s="154">
        <v>14</v>
      </c>
      <c r="AC109" s="154">
        <v>49.4056847545219</v>
      </c>
      <c r="AD109" s="154">
        <v>7.7346922724009097</v>
      </c>
      <c r="AE109" s="154">
        <v>14</v>
      </c>
      <c r="AF109" s="154">
        <v>0</v>
      </c>
      <c r="AG109" s="154">
        <v>0</v>
      </c>
    </row>
    <row r="110" spans="1:33" x14ac:dyDescent="0.3">
      <c r="A110" t="s">
        <v>618</v>
      </c>
      <c r="B110" s="154">
        <v>3</v>
      </c>
      <c r="C110" s="154" t="s">
        <v>9</v>
      </c>
      <c r="D110" s="154">
        <v>1</v>
      </c>
      <c r="E110" s="154">
        <v>5</v>
      </c>
      <c r="F110" s="154">
        <v>5</v>
      </c>
      <c r="G110" s="154">
        <v>0.69897000433601886</v>
      </c>
      <c r="H110" s="154" t="s">
        <v>263</v>
      </c>
      <c r="I110" s="154" t="s">
        <v>72</v>
      </c>
      <c r="J110" s="154" t="s">
        <v>72</v>
      </c>
      <c r="K110" s="154" t="s">
        <v>188</v>
      </c>
      <c r="L110" s="154" t="s">
        <v>979</v>
      </c>
      <c r="M110" s="154">
        <v>3.1750000000000003</v>
      </c>
      <c r="N110" s="154">
        <v>585</v>
      </c>
      <c r="O110" s="154">
        <v>2.7671558660821804</v>
      </c>
      <c r="P110" s="154" t="s">
        <v>155</v>
      </c>
      <c r="Q110" s="154">
        <v>2</v>
      </c>
      <c r="R110" s="154" t="s">
        <v>228</v>
      </c>
      <c r="S110" s="154" t="s">
        <v>552</v>
      </c>
      <c r="T110" s="154"/>
      <c r="U110" s="154">
        <v>1</v>
      </c>
      <c r="V110" s="154">
        <v>88</v>
      </c>
      <c r="W110" s="154">
        <v>1</v>
      </c>
      <c r="X110" s="154" t="s">
        <v>930</v>
      </c>
      <c r="Y110" s="154"/>
      <c r="Z110" s="154">
        <v>55.193798449612402</v>
      </c>
      <c r="AA110" s="154">
        <v>14.489466798036201</v>
      </c>
      <c r="AB110" s="154">
        <v>17</v>
      </c>
      <c r="AC110" s="154">
        <v>45.891472868217001</v>
      </c>
      <c r="AD110" s="154">
        <v>11.9325020689709</v>
      </c>
      <c r="AE110" s="154">
        <v>17</v>
      </c>
      <c r="AF110" s="154">
        <v>0</v>
      </c>
      <c r="AG110" s="154">
        <v>0</v>
      </c>
    </row>
    <row r="111" spans="1:33" x14ac:dyDescent="0.3">
      <c r="A111" t="s">
        <v>619</v>
      </c>
      <c r="B111" s="154">
        <v>3</v>
      </c>
      <c r="C111" s="154" t="s">
        <v>9</v>
      </c>
      <c r="D111" s="154">
        <v>1</v>
      </c>
      <c r="E111" s="154">
        <v>5</v>
      </c>
      <c r="F111" s="154">
        <v>5</v>
      </c>
      <c r="G111" s="154">
        <v>0.69897000433601886</v>
      </c>
      <c r="H111" s="154" t="s">
        <v>263</v>
      </c>
      <c r="I111" s="154" t="s">
        <v>72</v>
      </c>
      <c r="J111" s="154" t="s">
        <v>72</v>
      </c>
      <c r="K111" s="154" t="s">
        <v>188</v>
      </c>
      <c r="L111" s="154" t="s">
        <v>979</v>
      </c>
      <c r="M111" s="154">
        <v>3.1750000000000003</v>
      </c>
      <c r="N111" s="154">
        <v>585</v>
      </c>
      <c r="O111" s="154">
        <v>2.7671558660821804</v>
      </c>
      <c r="P111" s="154" t="s">
        <v>155</v>
      </c>
      <c r="Q111" s="154">
        <v>3</v>
      </c>
      <c r="R111" s="154" t="s">
        <v>228</v>
      </c>
      <c r="S111" s="154" t="s">
        <v>552</v>
      </c>
      <c r="T111" s="154"/>
      <c r="U111" s="154">
        <v>1</v>
      </c>
      <c r="V111" s="154">
        <v>125</v>
      </c>
      <c r="W111" s="154">
        <v>1</v>
      </c>
      <c r="X111" s="154" t="s">
        <v>930</v>
      </c>
      <c r="Y111" s="154"/>
      <c r="Z111" s="154">
        <v>57.054263565891397</v>
      </c>
      <c r="AA111" s="154">
        <v>16.242853772042199</v>
      </c>
      <c r="AB111" s="154">
        <v>14</v>
      </c>
      <c r="AC111" s="154">
        <v>45.891472868217001</v>
      </c>
      <c r="AD111" s="154">
        <v>17.016322999282199</v>
      </c>
      <c r="AE111" s="154">
        <v>14</v>
      </c>
      <c r="AF111" s="154">
        <v>0</v>
      </c>
      <c r="AG111" s="154">
        <v>0</v>
      </c>
    </row>
    <row r="112" spans="1:33" x14ac:dyDescent="0.3">
      <c r="A112" t="s">
        <v>695</v>
      </c>
      <c r="B112" s="154">
        <v>1</v>
      </c>
      <c r="C112" s="154" t="s">
        <v>71</v>
      </c>
      <c r="D112" s="154">
        <v>0</v>
      </c>
      <c r="E112" s="154">
        <v>0</v>
      </c>
      <c r="F112" s="154">
        <v>0.3</v>
      </c>
      <c r="G112" s="154">
        <v>-0.52287874528033762</v>
      </c>
      <c r="H112" s="154" t="s">
        <v>262</v>
      </c>
      <c r="I112" s="154" t="s">
        <v>611</v>
      </c>
      <c r="J112" s="154" t="s">
        <v>72</v>
      </c>
      <c r="K112" s="154" t="s">
        <v>140</v>
      </c>
      <c r="L112" s="154" t="s">
        <v>979</v>
      </c>
      <c r="M112" s="154">
        <v>5.4333333333333336</v>
      </c>
      <c r="N112" s="154">
        <v>817</v>
      </c>
      <c r="O112" s="154">
        <v>2.9122220565324155</v>
      </c>
      <c r="P112" s="154" t="s">
        <v>164</v>
      </c>
      <c r="Q112" s="154">
        <v>1</v>
      </c>
      <c r="R112" s="154" t="s">
        <v>438</v>
      </c>
      <c r="S112" s="154" t="s">
        <v>552</v>
      </c>
      <c r="T112" s="154"/>
      <c r="U112" s="154">
        <v>1</v>
      </c>
      <c r="V112" s="154"/>
      <c r="W112" s="154">
        <v>0</v>
      </c>
      <c r="X112" s="154"/>
      <c r="Y112" s="154"/>
      <c r="Z112" s="154">
        <v>73</v>
      </c>
      <c r="AA112" s="154">
        <v>23.0217288664427</v>
      </c>
      <c r="AB112" s="154">
        <v>5</v>
      </c>
      <c r="AC112" s="154">
        <v>-17</v>
      </c>
      <c r="AD112" s="154">
        <v>21.470910553583899</v>
      </c>
      <c r="AE112" s="154">
        <v>5</v>
      </c>
      <c r="AF112" s="154">
        <v>0</v>
      </c>
      <c r="AG112" s="154">
        <v>0</v>
      </c>
    </row>
    <row r="113" spans="1:33" x14ac:dyDescent="0.3">
      <c r="A113" t="s">
        <v>696</v>
      </c>
      <c r="B113" s="154">
        <v>1</v>
      </c>
      <c r="C113" s="154" t="s">
        <v>71</v>
      </c>
      <c r="D113" s="154">
        <v>4</v>
      </c>
      <c r="E113" s="154">
        <v>1</v>
      </c>
      <c r="F113" s="154">
        <v>1</v>
      </c>
      <c r="G113" s="154">
        <v>0</v>
      </c>
      <c r="H113" s="154" t="s">
        <v>262</v>
      </c>
      <c r="I113" s="154" t="s">
        <v>611</v>
      </c>
      <c r="J113" s="154" t="s">
        <v>72</v>
      </c>
      <c r="K113" s="154" t="s">
        <v>140</v>
      </c>
      <c r="L113" s="154" t="s">
        <v>979</v>
      </c>
      <c r="M113" s="154">
        <v>5.4333333333333336</v>
      </c>
      <c r="N113" s="154">
        <v>817</v>
      </c>
      <c r="O113" s="154">
        <v>2.9122220565324155</v>
      </c>
      <c r="P113" s="154" t="s">
        <v>164</v>
      </c>
      <c r="Q113" s="154">
        <v>1</v>
      </c>
      <c r="R113" s="154" t="s">
        <v>438</v>
      </c>
      <c r="S113" s="154" t="s">
        <v>552</v>
      </c>
      <c r="T113" s="154"/>
      <c r="U113" s="154">
        <v>1</v>
      </c>
      <c r="V113" s="154"/>
      <c r="W113" s="154">
        <v>0</v>
      </c>
      <c r="X113" s="154"/>
      <c r="Y113" s="154"/>
      <c r="Z113" s="154">
        <v>83</v>
      </c>
      <c r="AA113" s="154">
        <v>34.539832078341099</v>
      </c>
      <c r="AB113" s="154">
        <v>5</v>
      </c>
      <c r="AC113" s="154">
        <v>-10</v>
      </c>
      <c r="AD113" s="154">
        <v>14.866068747318501</v>
      </c>
      <c r="AE113" s="154">
        <v>5</v>
      </c>
      <c r="AF113" s="154">
        <v>0</v>
      </c>
      <c r="AG113" s="154">
        <v>0</v>
      </c>
    </row>
    <row r="114" spans="1:33" x14ac:dyDescent="0.3">
      <c r="A114" t="s">
        <v>697</v>
      </c>
      <c r="B114" s="154">
        <v>1</v>
      </c>
      <c r="C114" s="154" t="s">
        <v>71</v>
      </c>
      <c r="D114" s="154">
        <v>1</v>
      </c>
      <c r="E114" s="154">
        <v>2</v>
      </c>
      <c r="F114" s="154">
        <v>2</v>
      </c>
      <c r="G114" s="154">
        <v>0.3010299956639812</v>
      </c>
      <c r="H114" s="154" t="s">
        <v>262</v>
      </c>
      <c r="I114" s="154" t="s">
        <v>611</v>
      </c>
      <c r="J114" s="154" t="s">
        <v>72</v>
      </c>
      <c r="K114" s="154" t="s">
        <v>140</v>
      </c>
      <c r="L114" s="154" t="s">
        <v>979</v>
      </c>
      <c r="M114" s="154">
        <v>5.4333333333333336</v>
      </c>
      <c r="N114" s="154">
        <v>817</v>
      </c>
      <c r="O114" s="154">
        <v>2.9122220565324155</v>
      </c>
      <c r="P114" s="154" t="s">
        <v>164</v>
      </c>
      <c r="Q114" s="154">
        <v>1</v>
      </c>
      <c r="R114" s="154" t="s">
        <v>438</v>
      </c>
      <c r="S114" s="154" t="s">
        <v>552</v>
      </c>
      <c r="T114" s="154"/>
      <c r="U114" s="154">
        <v>1</v>
      </c>
      <c r="V114" s="154"/>
      <c r="W114" s="154">
        <v>0</v>
      </c>
      <c r="X114" s="154"/>
      <c r="Y114" s="154"/>
      <c r="Z114" s="154">
        <v>94</v>
      </c>
      <c r="AA114" s="154">
        <v>13.6014705087354</v>
      </c>
      <c r="AB114" s="154">
        <v>5</v>
      </c>
      <c r="AC114" s="154">
        <v>11</v>
      </c>
      <c r="AD114" s="154">
        <v>10.770329614269</v>
      </c>
      <c r="AE114" s="154">
        <v>5</v>
      </c>
      <c r="AF114" s="154">
        <v>0</v>
      </c>
      <c r="AG114" s="154">
        <v>0</v>
      </c>
    </row>
    <row r="115" spans="1:33" x14ac:dyDescent="0.3">
      <c r="A115" t="s">
        <v>628</v>
      </c>
      <c r="B115" s="154">
        <v>5</v>
      </c>
      <c r="C115" s="154" t="s">
        <v>71</v>
      </c>
      <c r="D115" s="154">
        <v>0</v>
      </c>
      <c r="E115" s="154">
        <v>0</v>
      </c>
      <c r="F115" s="154">
        <v>0.4</v>
      </c>
      <c r="G115" s="154">
        <v>-0.3979400086720376</v>
      </c>
      <c r="H115" s="154" t="s">
        <v>263</v>
      </c>
      <c r="I115" s="154" t="s">
        <v>612</v>
      </c>
      <c r="J115" s="154" t="s">
        <v>58</v>
      </c>
      <c r="K115" s="154" t="s">
        <v>188</v>
      </c>
      <c r="L115" s="154" t="s">
        <v>979</v>
      </c>
      <c r="M115" s="154">
        <v>0.80833333333333346</v>
      </c>
      <c r="N115" s="154">
        <v>619</v>
      </c>
      <c r="O115" s="154">
        <v>2.7916906490201181</v>
      </c>
      <c r="P115" s="154" t="s">
        <v>217</v>
      </c>
      <c r="Q115" s="154">
        <v>2</v>
      </c>
      <c r="R115" s="154" t="s">
        <v>53</v>
      </c>
      <c r="S115" s="154" t="s">
        <v>552</v>
      </c>
      <c r="T115" s="154"/>
      <c r="U115" s="154">
        <v>1</v>
      </c>
      <c r="V115" s="154">
        <v>9</v>
      </c>
      <c r="W115" s="154">
        <v>1</v>
      </c>
      <c r="X115" s="154" t="s">
        <v>931</v>
      </c>
      <c r="Y115" s="154"/>
      <c r="Z115" s="154">
        <v>36.294608959756999</v>
      </c>
      <c r="AA115" s="154">
        <v>7.9574646287116204</v>
      </c>
      <c r="AB115" s="154">
        <v>3</v>
      </c>
      <c r="AC115" s="154">
        <v>6.5299924069855999</v>
      </c>
      <c r="AD115" s="154">
        <v>4.1421964151817496</v>
      </c>
      <c r="AE115" s="154">
        <v>3</v>
      </c>
      <c r="AF115" s="154">
        <v>0</v>
      </c>
      <c r="AG115" s="154">
        <v>0</v>
      </c>
    </row>
    <row r="116" spans="1:33" x14ac:dyDescent="0.3">
      <c r="A116" t="s">
        <v>629</v>
      </c>
      <c r="B116" s="154">
        <v>5</v>
      </c>
      <c r="C116" s="154" t="s">
        <v>71</v>
      </c>
      <c r="D116" s="154">
        <v>0</v>
      </c>
      <c r="E116" s="154">
        <v>0</v>
      </c>
      <c r="F116" s="154">
        <v>0.4</v>
      </c>
      <c r="G116" s="154">
        <v>-0.3979400086720376</v>
      </c>
      <c r="H116" s="154" t="s">
        <v>263</v>
      </c>
      <c r="I116" s="154" t="s">
        <v>612</v>
      </c>
      <c r="J116" s="154" t="s">
        <v>58</v>
      </c>
      <c r="K116" s="154" t="s">
        <v>188</v>
      </c>
      <c r="L116" s="154" t="s">
        <v>979</v>
      </c>
      <c r="M116" s="154">
        <v>0.80833333333333346</v>
      </c>
      <c r="N116" s="154">
        <v>619</v>
      </c>
      <c r="O116" s="154">
        <v>2.7916906490201181</v>
      </c>
      <c r="P116" s="154" t="s">
        <v>217</v>
      </c>
      <c r="Q116" s="154">
        <v>2</v>
      </c>
      <c r="R116" s="154" t="s">
        <v>53</v>
      </c>
      <c r="S116" s="154" t="s">
        <v>552</v>
      </c>
      <c r="T116" s="154"/>
      <c r="U116" s="154">
        <v>1</v>
      </c>
      <c r="V116" s="154">
        <v>20</v>
      </c>
      <c r="W116" s="154">
        <v>1</v>
      </c>
      <c r="X116" s="154" t="s">
        <v>262</v>
      </c>
      <c r="Y116" s="154"/>
      <c r="Z116" s="154">
        <v>42.596810933940702</v>
      </c>
      <c r="AA116" s="154">
        <v>15.810800315845499</v>
      </c>
      <c r="AB116" s="154">
        <v>3</v>
      </c>
      <c r="AC116" s="154">
        <v>6.5299924069855999</v>
      </c>
      <c r="AD116" s="154">
        <v>4.1421964151817496</v>
      </c>
      <c r="AE116" s="154">
        <v>3</v>
      </c>
      <c r="AF116" s="154">
        <v>0</v>
      </c>
      <c r="AG116" s="154">
        <v>0</v>
      </c>
    </row>
    <row r="117" spans="1:33" x14ac:dyDescent="0.3">
      <c r="A117" t="s">
        <v>630</v>
      </c>
      <c r="B117" s="154">
        <v>5</v>
      </c>
      <c r="C117" s="154" t="s">
        <v>71</v>
      </c>
      <c r="D117" s="154">
        <v>4</v>
      </c>
      <c r="E117" s="154">
        <v>1</v>
      </c>
      <c r="F117" s="154">
        <v>1</v>
      </c>
      <c r="G117" s="154">
        <v>0</v>
      </c>
      <c r="H117" s="154" t="s">
        <v>263</v>
      </c>
      <c r="I117" s="154" t="s">
        <v>612</v>
      </c>
      <c r="J117" s="154" t="s">
        <v>58</v>
      </c>
      <c r="K117" s="154" t="s">
        <v>188</v>
      </c>
      <c r="L117" s="154" t="s">
        <v>979</v>
      </c>
      <c r="M117" s="154">
        <v>0.80833333333333346</v>
      </c>
      <c r="N117" s="154">
        <v>619</v>
      </c>
      <c r="O117" s="154">
        <v>2.7916906490201181</v>
      </c>
      <c r="P117" s="154" t="s">
        <v>217</v>
      </c>
      <c r="Q117" s="154">
        <v>2</v>
      </c>
      <c r="R117" s="154" t="s">
        <v>53</v>
      </c>
      <c r="S117" s="154" t="s">
        <v>552</v>
      </c>
      <c r="T117" s="154"/>
      <c r="U117" s="154">
        <v>1</v>
      </c>
      <c r="V117" s="154">
        <v>9</v>
      </c>
      <c r="W117" s="154">
        <v>1</v>
      </c>
      <c r="X117" s="154" t="s">
        <v>931</v>
      </c>
      <c r="Y117" s="154"/>
      <c r="Z117" s="154">
        <v>60.516324981017299</v>
      </c>
      <c r="AA117" s="154">
        <v>15.1949480261683</v>
      </c>
      <c r="AB117" s="154">
        <v>3</v>
      </c>
      <c r="AC117" s="154">
        <v>-3.18906605922546</v>
      </c>
      <c r="AD117" s="154">
        <v>7.0234357356702697</v>
      </c>
      <c r="AE117" s="154">
        <v>3</v>
      </c>
      <c r="AF117" s="154">
        <v>0</v>
      </c>
      <c r="AG117" s="154">
        <v>0</v>
      </c>
    </row>
    <row r="118" spans="1:33" x14ac:dyDescent="0.3">
      <c r="A118" t="s">
        <v>631</v>
      </c>
      <c r="B118" s="154">
        <v>5</v>
      </c>
      <c r="C118" s="154" t="s">
        <v>71</v>
      </c>
      <c r="D118" s="154">
        <v>4</v>
      </c>
      <c r="E118" s="154">
        <v>1</v>
      </c>
      <c r="F118" s="154">
        <v>1</v>
      </c>
      <c r="G118" s="154">
        <v>0</v>
      </c>
      <c r="H118" s="154" t="s">
        <v>263</v>
      </c>
      <c r="I118" s="154" t="s">
        <v>612</v>
      </c>
      <c r="J118" s="154" t="s">
        <v>58</v>
      </c>
      <c r="K118" s="154" t="s">
        <v>188</v>
      </c>
      <c r="L118" s="154" t="s">
        <v>979</v>
      </c>
      <c r="M118" s="154">
        <v>0.80833333333333346</v>
      </c>
      <c r="N118" s="154">
        <v>619</v>
      </c>
      <c r="O118" s="154">
        <v>2.7916906490201181</v>
      </c>
      <c r="P118" s="154" t="s">
        <v>217</v>
      </c>
      <c r="Q118" s="154">
        <v>2</v>
      </c>
      <c r="R118" s="154" t="s">
        <v>53</v>
      </c>
      <c r="S118" s="154" t="s">
        <v>552</v>
      </c>
      <c r="T118" s="154"/>
      <c r="U118" s="154">
        <v>1</v>
      </c>
      <c r="V118" s="154">
        <v>20</v>
      </c>
      <c r="W118" s="154">
        <v>1</v>
      </c>
      <c r="X118" s="154" t="s">
        <v>262</v>
      </c>
      <c r="Y118" s="154"/>
      <c r="Z118" s="154">
        <v>55.429005315110103</v>
      </c>
      <c r="AA118" s="154">
        <v>12.1043700770885</v>
      </c>
      <c r="AB118" s="154">
        <v>3</v>
      </c>
      <c r="AC118" s="154">
        <v>-3.18906605922546</v>
      </c>
      <c r="AD118" s="154">
        <v>7.0234357356702697</v>
      </c>
      <c r="AE118" s="154">
        <v>3</v>
      </c>
      <c r="AF118" s="154">
        <v>0</v>
      </c>
      <c r="AG118" s="154">
        <v>0</v>
      </c>
    </row>
    <row r="119" spans="1:33" x14ac:dyDescent="0.3">
      <c r="A119" t="s">
        <v>632</v>
      </c>
      <c r="B119" s="154">
        <v>5</v>
      </c>
      <c r="C119" s="154" t="s">
        <v>71</v>
      </c>
      <c r="D119" s="154">
        <v>1</v>
      </c>
      <c r="E119" s="154">
        <v>5</v>
      </c>
      <c r="F119" s="154">
        <v>5</v>
      </c>
      <c r="G119" s="154">
        <v>0.69897000433601886</v>
      </c>
      <c r="H119" s="154" t="s">
        <v>263</v>
      </c>
      <c r="I119" s="154" t="s">
        <v>612</v>
      </c>
      <c r="J119" s="154" t="s">
        <v>58</v>
      </c>
      <c r="K119" s="154" t="s">
        <v>188</v>
      </c>
      <c r="L119" s="154" t="s">
        <v>979</v>
      </c>
      <c r="M119" s="154">
        <v>0.80833333333333346</v>
      </c>
      <c r="N119" s="154">
        <v>619</v>
      </c>
      <c r="O119" s="154">
        <v>2.7916906490201181</v>
      </c>
      <c r="P119" s="154" t="s">
        <v>217</v>
      </c>
      <c r="Q119" s="154">
        <v>2</v>
      </c>
      <c r="R119" s="154" t="s">
        <v>53</v>
      </c>
      <c r="S119" s="154" t="s">
        <v>552</v>
      </c>
      <c r="T119" s="154"/>
      <c r="U119" s="154">
        <v>1</v>
      </c>
      <c r="V119" s="154">
        <v>9</v>
      </c>
      <c r="W119" s="154">
        <v>1</v>
      </c>
      <c r="X119" s="154" t="s">
        <v>931</v>
      </c>
      <c r="Y119" s="154"/>
      <c r="Z119" s="154">
        <v>7.0615034168565298</v>
      </c>
      <c r="AA119" s="154">
        <v>8.1103204682426409</v>
      </c>
      <c r="AB119" s="154">
        <v>3</v>
      </c>
      <c r="AC119" s="154">
        <v>-7.0615034168564597</v>
      </c>
      <c r="AD119" s="154">
        <v>1.45262919284047</v>
      </c>
      <c r="AE119" s="154">
        <v>3</v>
      </c>
      <c r="AF119" s="154">
        <v>0</v>
      </c>
      <c r="AG119" s="154">
        <v>0</v>
      </c>
    </row>
    <row r="120" spans="1:33" x14ac:dyDescent="0.3">
      <c r="A120" t="s">
        <v>633</v>
      </c>
      <c r="B120" s="154">
        <v>5</v>
      </c>
      <c r="C120" s="154" t="s">
        <v>71</v>
      </c>
      <c r="D120" s="154">
        <v>1</v>
      </c>
      <c r="E120" s="154">
        <v>5</v>
      </c>
      <c r="F120" s="154">
        <v>5</v>
      </c>
      <c r="G120" s="154">
        <v>0.69897000433601886</v>
      </c>
      <c r="H120" s="154" t="s">
        <v>263</v>
      </c>
      <c r="I120" s="154" t="s">
        <v>612</v>
      </c>
      <c r="J120" s="154" t="s">
        <v>58</v>
      </c>
      <c r="K120" s="154" t="s">
        <v>188</v>
      </c>
      <c r="L120" s="154" t="s">
        <v>979</v>
      </c>
      <c r="M120" s="154">
        <v>0.80833333333333346</v>
      </c>
      <c r="N120" s="154">
        <v>619</v>
      </c>
      <c r="O120" s="154">
        <v>2.7916906490201181</v>
      </c>
      <c r="P120" s="154" t="s">
        <v>217</v>
      </c>
      <c r="Q120" s="154">
        <v>2</v>
      </c>
      <c r="R120" s="154" t="s">
        <v>53</v>
      </c>
      <c r="S120" s="154" t="s">
        <v>552</v>
      </c>
      <c r="T120" s="154"/>
      <c r="U120" s="154">
        <v>1</v>
      </c>
      <c r="V120" s="154">
        <v>20</v>
      </c>
      <c r="W120" s="154">
        <v>1</v>
      </c>
      <c r="X120" s="154" t="s">
        <v>262</v>
      </c>
      <c r="Y120" s="154"/>
      <c r="Z120" s="154">
        <v>6.6818526955201296</v>
      </c>
      <c r="AA120" s="154">
        <v>9.3041540684181996</v>
      </c>
      <c r="AB120" s="154">
        <v>3</v>
      </c>
      <c r="AC120" s="154">
        <v>-7.0615034168564597</v>
      </c>
      <c r="AD120" s="154">
        <v>1.45262919284047</v>
      </c>
      <c r="AE120" s="154">
        <v>3</v>
      </c>
      <c r="AF120" s="154">
        <v>0</v>
      </c>
      <c r="AG120" s="154">
        <v>0</v>
      </c>
    </row>
    <row r="121" spans="1:33" x14ac:dyDescent="0.3">
      <c r="A121" t="s">
        <v>691</v>
      </c>
      <c r="B121" s="154">
        <v>3</v>
      </c>
      <c r="C121" s="154" t="s">
        <v>9</v>
      </c>
      <c r="D121" s="154">
        <v>2</v>
      </c>
      <c r="E121" s="154">
        <v>5</v>
      </c>
      <c r="F121" s="154">
        <v>5</v>
      </c>
      <c r="G121" s="154">
        <v>0.69897000433601886</v>
      </c>
      <c r="H121" s="154" t="s">
        <v>263</v>
      </c>
      <c r="I121" s="154" t="s">
        <v>72</v>
      </c>
      <c r="J121" s="154" t="s">
        <v>72</v>
      </c>
      <c r="K121" s="154" t="s">
        <v>188</v>
      </c>
      <c r="L121" s="154" t="s">
        <v>979</v>
      </c>
      <c r="M121" s="154">
        <v>3.1750000000000003</v>
      </c>
      <c r="N121" s="154">
        <v>585</v>
      </c>
      <c r="O121" s="154">
        <v>2.7671558660821804</v>
      </c>
      <c r="P121" s="154" t="s">
        <v>224</v>
      </c>
      <c r="Q121" s="154">
        <v>4</v>
      </c>
      <c r="R121" s="154" t="s">
        <v>225</v>
      </c>
      <c r="S121" s="154" t="s">
        <v>261</v>
      </c>
      <c r="T121" s="154"/>
      <c r="U121" s="154">
        <v>5</v>
      </c>
      <c r="V121" s="154">
        <v>10.4</v>
      </c>
      <c r="W121" s="154">
        <v>1</v>
      </c>
      <c r="X121" s="154" t="s">
        <v>931</v>
      </c>
      <c r="Y121" s="154"/>
      <c r="Z121" s="154">
        <v>6.6</v>
      </c>
      <c r="AA121" s="154">
        <v>5.6920997883030804</v>
      </c>
      <c r="AB121" s="154">
        <v>30</v>
      </c>
      <c r="AC121" s="154">
        <v>2.9</v>
      </c>
      <c r="AD121" s="154">
        <v>4.74341649025257</v>
      </c>
      <c r="AE121" s="154">
        <v>30</v>
      </c>
      <c r="AF121" s="154">
        <v>0</v>
      </c>
      <c r="AG121" s="154">
        <v>0</v>
      </c>
    </row>
    <row r="122" spans="1:33" x14ac:dyDescent="0.3">
      <c r="A122" t="s">
        <v>698</v>
      </c>
      <c r="B122" s="154">
        <v>7</v>
      </c>
      <c r="C122" s="154" t="s">
        <v>9</v>
      </c>
      <c r="D122" s="154">
        <v>0</v>
      </c>
      <c r="E122" s="154">
        <v>1</v>
      </c>
      <c r="F122" s="154">
        <v>1</v>
      </c>
      <c r="G122" s="154">
        <v>0</v>
      </c>
      <c r="H122" s="154" t="s">
        <v>262</v>
      </c>
      <c r="I122" s="154" t="s">
        <v>613</v>
      </c>
      <c r="J122" s="154" t="s">
        <v>129</v>
      </c>
      <c r="K122" s="154" t="s">
        <v>249</v>
      </c>
      <c r="L122" s="154" t="s">
        <v>980</v>
      </c>
      <c r="M122" s="154">
        <v>12.866666666666667</v>
      </c>
      <c r="N122" s="154">
        <v>701</v>
      </c>
      <c r="O122" s="154">
        <v>2.8457180179666586</v>
      </c>
      <c r="P122" s="154" t="s">
        <v>251</v>
      </c>
      <c r="Q122" s="154">
        <v>5</v>
      </c>
      <c r="R122" s="154" t="s">
        <v>252</v>
      </c>
      <c r="S122" s="154" t="s">
        <v>559</v>
      </c>
      <c r="T122" s="154"/>
      <c r="U122" s="154">
        <v>4</v>
      </c>
      <c r="V122" s="154">
        <v>40</v>
      </c>
      <c r="W122" s="154">
        <v>1</v>
      </c>
      <c r="X122" s="154" t="s">
        <v>262</v>
      </c>
      <c r="Y122" s="154"/>
      <c r="Z122" s="154">
        <v>3.4998499999999999</v>
      </c>
      <c r="AA122" s="154">
        <v>2.53425570927639</v>
      </c>
      <c r="AB122" s="154">
        <v>12</v>
      </c>
      <c r="AC122" s="154">
        <v>4</v>
      </c>
      <c r="AD122" s="154">
        <v>2.7959999999999998</v>
      </c>
      <c r="AE122" s="154">
        <v>12</v>
      </c>
      <c r="AF122" s="154">
        <v>0</v>
      </c>
      <c r="AG122" s="154">
        <v>0</v>
      </c>
    </row>
    <row r="123" spans="1:33" x14ac:dyDescent="0.3">
      <c r="A123" t="s">
        <v>699</v>
      </c>
      <c r="B123" s="154">
        <v>7</v>
      </c>
      <c r="C123" s="154" t="s">
        <v>9</v>
      </c>
      <c r="D123" s="154">
        <v>0</v>
      </c>
      <c r="E123" s="154">
        <v>1</v>
      </c>
      <c r="F123" s="154">
        <v>1</v>
      </c>
      <c r="G123" s="154">
        <v>0</v>
      </c>
      <c r="H123" s="154" t="s">
        <v>262</v>
      </c>
      <c r="I123" s="154" t="s">
        <v>613</v>
      </c>
      <c r="J123" s="154" t="s">
        <v>129</v>
      </c>
      <c r="K123" s="154" t="s">
        <v>249</v>
      </c>
      <c r="L123" s="154" t="s">
        <v>980</v>
      </c>
      <c r="M123" s="154">
        <v>12.866666666666667</v>
      </c>
      <c r="N123" s="154">
        <v>701</v>
      </c>
      <c r="O123" s="154">
        <v>2.8457180179666586</v>
      </c>
      <c r="P123" s="154" t="s">
        <v>251</v>
      </c>
      <c r="Q123" s="154">
        <v>5</v>
      </c>
      <c r="R123" s="154" t="s">
        <v>252</v>
      </c>
      <c r="S123" s="154" t="s">
        <v>559</v>
      </c>
      <c r="T123" s="154"/>
      <c r="U123" s="154">
        <v>4</v>
      </c>
      <c r="V123" s="154">
        <v>80</v>
      </c>
      <c r="W123" s="154">
        <v>1</v>
      </c>
      <c r="X123" s="154" t="s">
        <v>930</v>
      </c>
      <c r="Y123" s="154"/>
      <c r="Z123" s="154">
        <v>3.8330000000000002</v>
      </c>
      <c r="AA123" s="154">
        <v>2.5880000000000001</v>
      </c>
      <c r="AB123" s="154">
        <v>12</v>
      </c>
      <c r="AC123" s="154">
        <v>4</v>
      </c>
      <c r="AD123" s="154">
        <v>2.7959999999999998</v>
      </c>
      <c r="AE123" s="154">
        <v>12</v>
      </c>
      <c r="AF123" s="154">
        <v>0</v>
      </c>
      <c r="AG123" s="154">
        <v>0</v>
      </c>
    </row>
    <row r="124" spans="1:33" x14ac:dyDescent="0.3">
      <c r="A124" t="s">
        <v>642</v>
      </c>
      <c r="B124" s="154">
        <v>7</v>
      </c>
      <c r="C124" s="154" t="s">
        <v>9</v>
      </c>
      <c r="D124" s="154">
        <v>1</v>
      </c>
      <c r="E124" s="154">
        <v>2</v>
      </c>
      <c r="F124" s="154">
        <v>2</v>
      </c>
      <c r="G124" s="154">
        <v>0.3010299956639812</v>
      </c>
      <c r="H124" s="154" t="s">
        <v>262</v>
      </c>
      <c r="I124" s="154" t="s">
        <v>613</v>
      </c>
      <c r="J124" s="154" t="s">
        <v>129</v>
      </c>
      <c r="K124" s="154" t="s">
        <v>249</v>
      </c>
      <c r="L124" s="154" t="s">
        <v>980</v>
      </c>
      <c r="M124" s="154">
        <v>12.866666666666667</v>
      </c>
      <c r="N124" s="154">
        <v>701</v>
      </c>
      <c r="O124" s="154">
        <v>2.8457180179666586</v>
      </c>
      <c r="P124" s="154" t="s">
        <v>251</v>
      </c>
      <c r="Q124" s="154">
        <v>5</v>
      </c>
      <c r="R124" s="154" t="s">
        <v>252</v>
      </c>
      <c r="S124" s="154" t="s">
        <v>559</v>
      </c>
      <c r="T124" s="154"/>
      <c r="U124" s="154">
        <v>4</v>
      </c>
      <c r="V124" s="154">
        <v>40</v>
      </c>
      <c r="W124" s="154">
        <v>1</v>
      </c>
      <c r="X124" s="154" t="s">
        <v>262</v>
      </c>
      <c r="Y124" s="154"/>
      <c r="Z124" s="154">
        <v>3.5415000000000001</v>
      </c>
      <c r="AA124" s="154">
        <v>3.2327902808564599</v>
      </c>
      <c r="AB124" s="154">
        <v>12</v>
      </c>
      <c r="AC124" s="154">
        <v>3.25</v>
      </c>
      <c r="AD124" s="154">
        <v>3.4409999999999998</v>
      </c>
      <c r="AE124" s="154">
        <v>12</v>
      </c>
      <c r="AF124" s="154">
        <v>0</v>
      </c>
      <c r="AG124" s="154">
        <v>0</v>
      </c>
    </row>
    <row r="125" spans="1:33" x14ac:dyDescent="0.3">
      <c r="A125" t="s">
        <v>643</v>
      </c>
      <c r="B125" s="154">
        <v>7</v>
      </c>
      <c r="C125" s="154" t="s">
        <v>9</v>
      </c>
      <c r="D125" s="154">
        <v>1</v>
      </c>
      <c r="E125" s="154">
        <v>2</v>
      </c>
      <c r="F125" s="154">
        <v>2</v>
      </c>
      <c r="G125" s="154">
        <v>0.3010299956639812</v>
      </c>
      <c r="H125" s="154" t="s">
        <v>262</v>
      </c>
      <c r="I125" s="154" t="s">
        <v>613</v>
      </c>
      <c r="J125" s="154" t="s">
        <v>129</v>
      </c>
      <c r="K125" s="154" t="s">
        <v>249</v>
      </c>
      <c r="L125" s="154" t="s">
        <v>980</v>
      </c>
      <c r="M125" s="154">
        <v>12.866666666666667</v>
      </c>
      <c r="N125" s="154">
        <v>701</v>
      </c>
      <c r="O125" s="154">
        <v>2.8457180179666586</v>
      </c>
      <c r="P125" s="154" t="s">
        <v>251</v>
      </c>
      <c r="Q125" s="154">
        <v>5</v>
      </c>
      <c r="R125" s="154" t="s">
        <v>252</v>
      </c>
      <c r="S125" s="154" t="s">
        <v>559</v>
      </c>
      <c r="T125" s="154"/>
      <c r="U125" s="154">
        <v>4</v>
      </c>
      <c r="V125" s="154">
        <v>80</v>
      </c>
      <c r="W125" s="154">
        <v>1</v>
      </c>
      <c r="X125" s="154" t="s">
        <v>930</v>
      </c>
      <c r="Y125" s="154"/>
      <c r="Z125" s="154">
        <v>4.0830000000000002</v>
      </c>
      <c r="AA125" s="154">
        <v>4.0330000000000004</v>
      </c>
      <c r="AB125" s="154">
        <v>12</v>
      </c>
      <c r="AC125" s="154">
        <v>3.25</v>
      </c>
      <c r="AD125" s="154">
        <v>3.4409999999999998</v>
      </c>
      <c r="AE125" s="154">
        <v>12</v>
      </c>
      <c r="AF125" s="154">
        <v>0</v>
      </c>
      <c r="AG125" s="154">
        <v>0</v>
      </c>
    </row>
    <row r="126" spans="1:33" x14ac:dyDescent="0.3">
      <c r="A126" t="s">
        <v>710</v>
      </c>
      <c r="B126" s="154">
        <v>9</v>
      </c>
      <c r="C126" s="154" t="s">
        <v>71</v>
      </c>
      <c r="D126" s="154">
        <v>2</v>
      </c>
      <c r="E126" s="154">
        <v>1</v>
      </c>
      <c r="F126" s="154">
        <v>1</v>
      </c>
      <c r="G126" s="154">
        <v>0</v>
      </c>
      <c r="H126" s="154" t="s">
        <v>263</v>
      </c>
      <c r="I126" s="154" t="s">
        <v>612</v>
      </c>
      <c r="J126" s="154" t="s">
        <v>58</v>
      </c>
      <c r="K126" s="154" t="s">
        <v>188</v>
      </c>
      <c r="L126" s="154" t="s">
        <v>979</v>
      </c>
      <c r="M126" s="154">
        <v>0.19999999999999973</v>
      </c>
      <c r="N126" s="154">
        <v>565</v>
      </c>
      <c r="O126" s="154">
        <v>2.7520484478194387</v>
      </c>
      <c r="P126" s="154" t="s">
        <v>217</v>
      </c>
      <c r="Q126" s="154">
        <v>2</v>
      </c>
      <c r="R126" s="154" t="s">
        <v>228</v>
      </c>
      <c r="S126" s="154" t="s">
        <v>552</v>
      </c>
      <c r="T126" s="154"/>
      <c r="U126" s="154">
        <v>1</v>
      </c>
      <c r="V126" s="154">
        <v>20</v>
      </c>
      <c r="W126" s="154">
        <v>1</v>
      </c>
      <c r="X126" s="154" t="s">
        <v>262</v>
      </c>
      <c r="Y126" s="154"/>
      <c r="Z126" s="154">
        <v>29.507874782771299</v>
      </c>
      <c r="AA126" s="154">
        <v>13.295953117572401</v>
      </c>
      <c r="AB126" s="154">
        <v>4</v>
      </c>
      <c r="AC126" s="154">
        <v>2.2107059639497901</v>
      </c>
      <c r="AD126" s="154">
        <v>10.799245641789</v>
      </c>
      <c r="AE126" s="154">
        <v>4</v>
      </c>
      <c r="AF126" s="154">
        <v>0</v>
      </c>
      <c r="AG126" s="154">
        <v>0</v>
      </c>
    </row>
    <row r="127" spans="1:33" x14ac:dyDescent="0.3">
      <c r="A127" t="s">
        <v>711</v>
      </c>
      <c r="B127" s="154">
        <v>9</v>
      </c>
      <c r="C127" s="154" t="s">
        <v>71</v>
      </c>
      <c r="D127" s="154">
        <v>2</v>
      </c>
      <c r="E127" s="154">
        <v>1</v>
      </c>
      <c r="F127" s="154">
        <v>1</v>
      </c>
      <c r="G127" s="154">
        <v>0</v>
      </c>
      <c r="H127" s="154" t="s">
        <v>263</v>
      </c>
      <c r="I127" s="154" t="s">
        <v>612</v>
      </c>
      <c r="J127" s="154" t="s">
        <v>58</v>
      </c>
      <c r="K127" s="154" t="s">
        <v>188</v>
      </c>
      <c r="L127" s="154" t="s">
        <v>979</v>
      </c>
      <c r="M127" s="154">
        <v>0.19999999999999973</v>
      </c>
      <c r="N127" s="154">
        <v>565</v>
      </c>
      <c r="O127" s="154">
        <v>2.7520484478194387</v>
      </c>
      <c r="P127" s="154" t="s">
        <v>217</v>
      </c>
      <c r="Q127" s="154">
        <v>2</v>
      </c>
      <c r="R127" s="154" t="s">
        <v>228</v>
      </c>
      <c r="S127" s="154" t="s">
        <v>552</v>
      </c>
      <c r="T127" s="154"/>
      <c r="U127" s="154">
        <v>1</v>
      </c>
      <c r="V127" s="154">
        <v>40</v>
      </c>
      <c r="W127" s="154">
        <v>1</v>
      </c>
      <c r="X127" s="154" t="s">
        <v>262</v>
      </c>
      <c r="Y127" s="154"/>
      <c r="Z127" s="154">
        <v>33.834368497751697</v>
      </c>
      <c r="AA127" s="154">
        <v>8.1138706836760104</v>
      </c>
      <c r="AB127" s="154">
        <v>4</v>
      </c>
      <c r="AC127" s="154">
        <v>2.2107059639497901</v>
      </c>
      <c r="AD127" s="154">
        <v>10.799245641789</v>
      </c>
      <c r="AE127" s="154">
        <v>4</v>
      </c>
      <c r="AF127" s="154">
        <v>0</v>
      </c>
      <c r="AG127" s="154">
        <v>0</v>
      </c>
    </row>
    <row r="128" spans="1:33" x14ac:dyDescent="0.3">
      <c r="A128" t="s">
        <v>712</v>
      </c>
      <c r="B128" s="154">
        <v>5</v>
      </c>
      <c r="C128" s="154" t="s">
        <v>71</v>
      </c>
      <c r="D128" s="154">
        <v>2</v>
      </c>
      <c r="E128" s="154">
        <v>1</v>
      </c>
      <c r="F128" s="154">
        <v>1</v>
      </c>
      <c r="G128" s="154">
        <v>0</v>
      </c>
      <c r="H128" s="154" t="s">
        <v>263</v>
      </c>
      <c r="I128" s="154" t="s">
        <v>612</v>
      </c>
      <c r="J128" s="154" t="s">
        <v>58</v>
      </c>
      <c r="K128" s="154" t="s">
        <v>188</v>
      </c>
      <c r="L128" s="154" t="s">
        <v>979</v>
      </c>
      <c r="M128" s="154">
        <v>0.19999999999999973</v>
      </c>
      <c r="N128" s="154">
        <v>565</v>
      </c>
      <c r="O128" s="154">
        <v>2.7520484478194387</v>
      </c>
      <c r="P128" s="154" t="s">
        <v>217</v>
      </c>
      <c r="Q128" s="154">
        <v>2</v>
      </c>
      <c r="R128" s="154" t="s">
        <v>228</v>
      </c>
      <c r="S128" s="154" t="s">
        <v>552</v>
      </c>
      <c r="T128" s="154"/>
      <c r="U128" s="154">
        <v>1</v>
      </c>
      <c r="V128" s="154">
        <v>20</v>
      </c>
      <c r="W128" s="154">
        <v>1</v>
      </c>
      <c r="X128" s="154" t="s">
        <v>262</v>
      </c>
      <c r="Y128" s="154"/>
      <c r="Z128" s="154">
        <v>33.6150746954902</v>
      </c>
      <c r="AA128" s="154">
        <v>16.166254938786199</v>
      </c>
      <c r="AB128" s="154">
        <v>4</v>
      </c>
      <c r="AC128" s="154">
        <v>2.5737018882334199</v>
      </c>
      <c r="AD128" s="154">
        <v>1.7456223065593399</v>
      </c>
      <c r="AE128" s="154">
        <v>4</v>
      </c>
      <c r="AF128" s="154">
        <v>0</v>
      </c>
      <c r="AG128" s="154">
        <v>0</v>
      </c>
    </row>
    <row r="129" spans="1:33" x14ac:dyDescent="0.3">
      <c r="A129" t="s">
        <v>713</v>
      </c>
      <c r="B129" s="154">
        <v>5</v>
      </c>
      <c r="C129" s="154" t="s">
        <v>71</v>
      </c>
      <c r="D129" s="154">
        <v>2</v>
      </c>
      <c r="E129" s="154">
        <v>1</v>
      </c>
      <c r="F129" s="154">
        <v>1</v>
      </c>
      <c r="G129" s="154">
        <v>0</v>
      </c>
      <c r="H129" s="154" t="s">
        <v>263</v>
      </c>
      <c r="I129" s="154" t="s">
        <v>612</v>
      </c>
      <c r="J129" s="154" t="s">
        <v>58</v>
      </c>
      <c r="K129" s="154" t="s">
        <v>188</v>
      </c>
      <c r="L129" s="154" t="s">
        <v>979</v>
      </c>
      <c r="M129" s="154">
        <v>0.19999999999999973</v>
      </c>
      <c r="N129" s="154">
        <v>565</v>
      </c>
      <c r="O129" s="154">
        <v>2.7520484478194387</v>
      </c>
      <c r="P129" s="154" t="s">
        <v>217</v>
      </c>
      <c r="Q129" s="154">
        <v>2</v>
      </c>
      <c r="R129" s="154" t="s">
        <v>228</v>
      </c>
      <c r="S129" s="154" t="s">
        <v>552</v>
      </c>
      <c r="T129" s="154"/>
      <c r="U129" s="154">
        <v>1</v>
      </c>
      <c r="V129" s="154">
        <v>40</v>
      </c>
      <c r="W129" s="154">
        <v>1</v>
      </c>
      <c r="X129" s="154" t="s">
        <v>262</v>
      </c>
      <c r="Y129" s="154"/>
      <c r="Z129" s="154">
        <v>39.127110917152997</v>
      </c>
      <c r="AA129" s="154">
        <v>14.10603096921</v>
      </c>
      <c r="AB129" s="154">
        <v>4</v>
      </c>
      <c r="AC129" s="154">
        <v>2.5737018882334199</v>
      </c>
      <c r="AD129" s="154">
        <v>1.7456223065593399</v>
      </c>
      <c r="AE129" s="154">
        <v>4</v>
      </c>
      <c r="AF129" s="154">
        <v>0</v>
      </c>
      <c r="AG129" s="154">
        <v>0</v>
      </c>
    </row>
    <row r="130" spans="1:33" x14ac:dyDescent="0.3">
      <c r="A130" t="s">
        <v>644</v>
      </c>
      <c r="B130" s="154">
        <v>5</v>
      </c>
      <c r="C130" s="154" t="s">
        <v>9</v>
      </c>
      <c r="D130" s="154">
        <v>2</v>
      </c>
      <c r="E130" s="154">
        <v>0</v>
      </c>
      <c r="F130" s="154">
        <v>0.4</v>
      </c>
      <c r="G130" s="154">
        <v>-0.3979400086720376</v>
      </c>
      <c r="H130" s="154" t="s">
        <v>263</v>
      </c>
      <c r="I130" s="154" t="s">
        <v>612</v>
      </c>
      <c r="J130" s="154" t="s">
        <v>58</v>
      </c>
      <c r="K130" s="154" t="s">
        <v>188</v>
      </c>
      <c r="L130" s="154" t="s">
        <v>979</v>
      </c>
      <c r="M130" s="154">
        <v>0.19999999999999973</v>
      </c>
      <c r="N130" s="154">
        <v>565</v>
      </c>
      <c r="O130" s="154">
        <v>2.7520484478194387</v>
      </c>
      <c r="P130" s="154" t="s">
        <v>217</v>
      </c>
      <c r="Q130" s="154">
        <v>2</v>
      </c>
      <c r="R130" s="154" t="s">
        <v>374</v>
      </c>
      <c r="S130" s="154" t="s">
        <v>552</v>
      </c>
      <c r="T130" s="154"/>
      <c r="U130" s="154">
        <v>1</v>
      </c>
      <c r="V130" s="154">
        <v>32</v>
      </c>
      <c r="W130" s="154">
        <v>1</v>
      </c>
      <c r="X130" s="154" t="s">
        <v>262</v>
      </c>
      <c r="Y130" s="154"/>
      <c r="Z130" s="154">
        <v>1.1666666666666701</v>
      </c>
      <c r="AA130" s="154">
        <v>0.752772652709081</v>
      </c>
      <c r="AB130" s="154">
        <v>6</v>
      </c>
      <c r="AC130" s="154">
        <v>0.16666666666666699</v>
      </c>
      <c r="AD130" s="154">
        <v>0.40824829046386302</v>
      </c>
      <c r="AE130" s="154">
        <v>6</v>
      </c>
      <c r="AF130" s="154">
        <v>0</v>
      </c>
      <c r="AG130" s="154">
        <v>0</v>
      </c>
    </row>
    <row r="131" spans="1:33" x14ac:dyDescent="0.3">
      <c r="A131" t="s">
        <v>645</v>
      </c>
      <c r="B131" s="154">
        <v>5</v>
      </c>
      <c r="C131" s="154" t="s">
        <v>9</v>
      </c>
      <c r="D131" s="154">
        <v>2</v>
      </c>
      <c r="E131" s="154">
        <v>0</v>
      </c>
      <c r="F131" s="154">
        <v>0.4</v>
      </c>
      <c r="G131" s="154">
        <v>-0.3979400086720376</v>
      </c>
      <c r="H131" s="154" t="s">
        <v>263</v>
      </c>
      <c r="I131" s="154" t="s">
        <v>612</v>
      </c>
      <c r="J131" s="154" t="s">
        <v>58</v>
      </c>
      <c r="K131" s="154" t="s">
        <v>188</v>
      </c>
      <c r="L131" s="154" t="s">
        <v>979</v>
      </c>
      <c r="M131" s="154">
        <v>0.19999999999999973</v>
      </c>
      <c r="N131" s="154">
        <v>565</v>
      </c>
      <c r="O131" s="154">
        <v>2.7520484478194387</v>
      </c>
      <c r="P131" s="154" t="s">
        <v>217</v>
      </c>
      <c r="Q131" s="154">
        <v>2</v>
      </c>
      <c r="R131" s="154" t="s">
        <v>374</v>
      </c>
      <c r="S131" s="154" t="s">
        <v>552</v>
      </c>
      <c r="T131" s="154"/>
      <c r="U131" s="154">
        <v>1</v>
      </c>
      <c r="V131" s="154">
        <v>40</v>
      </c>
      <c r="W131" s="154">
        <v>1</v>
      </c>
      <c r="X131" s="154" t="s">
        <v>262</v>
      </c>
      <c r="Y131" s="154"/>
      <c r="Z131" s="154">
        <v>0.83333333333333304</v>
      </c>
      <c r="AA131" s="154">
        <v>0.752772652709081</v>
      </c>
      <c r="AB131" s="154">
        <v>6</v>
      </c>
      <c r="AC131" s="154">
        <v>0.16666666666666699</v>
      </c>
      <c r="AD131" s="154">
        <v>0.40824829046386302</v>
      </c>
      <c r="AE131" s="154">
        <v>6</v>
      </c>
      <c r="AF131" s="154">
        <v>0</v>
      </c>
      <c r="AG131" s="154">
        <v>0</v>
      </c>
    </row>
    <row r="132" spans="1:33" x14ac:dyDescent="0.3">
      <c r="A132" t="s">
        <v>646</v>
      </c>
      <c r="B132" s="154">
        <v>11</v>
      </c>
      <c r="C132" s="154" t="s">
        <v>65</v>
      </c>
      <c r="D132" s="154">
        <v>0</v>
      </c>
      <c r="E132" s="154">
        <v>0</v>
      </c>
      <c r="F132" s="154">
        <v>0.4</v>
      </c>
      <c r="G132" s="154">
        <v>-0.3979400086720376</v>
      </c>
      <c r="H132" s="154" t="s">
        <v>262</v>
      </c>
      <c r="I132" s="154" t="s">
        <v>58</v>
      </c>
      <c r="J132" s="154" t="s">
        <v>58</v>
      </c>
      <c r="K132" s="154" t="s">
        <v>188</v>
      </c>
      <c r="L132" s="154" t="s">
        <v>979</v>
      </c>
      <c r="M132" s="154">
        <v>1.7250000000000003</v>
      </c>
      <c r="N132" s="154">
        <v>647</v>
      </c>
      <c r="O132" s="154">
        <v>2.8109042806687006</v>
      </c>
      <c r="P132" s="154" t="s">
        <v>217</v>
      </c>
      <c r="Q132" s="154">
        <v>2</v>
      </c>
      <c r="R132" s="154" t="s">
        <v>403</v>
      </c>
      <c r="S132" s="154" t="s">
        <v>261</v>
      </c>
      <c r="T132" s="154"/>
      <c r="U132" s="154">
        <v>5</v>
      </c>
      <c r="V132" s="154"/>
      <c r="W132" s="154">
        <v>0</v>
      </c>
      <c r="X132" s="154"/>
      <c r="Y132" s="154"/>
      <c r="Z132" s="154">
        <v>19.475247524752401</v>
      </c>
      <c r="AA132" s="154">
        <v>14.996264606946299</v>
      </c>
      <c r="AB132" s="154">
        <v>2</v>
      </c>
      <c r="AC132" s="154">
        <v>36.559405940593997</v>
      </c>
      <c r="AD132" s="154">
        <v>10.8306355494613</v>
      </c>
      <c r="AE132" s="154">
        <v>2</v>
      </c>
      <c r="AF132" s="154">
        <v>2</v>
      </c>
      <c r="AG132" s="154">
        <v>0</v>
      </c>
    </row>
    <row r="133" spans="1:33" x14ac:dyDescent="0.3">
      <c r="A133" t="s">
        <v>647</v>
      </c>
      <c r="B133" s="154">
        <v>11</v>
      </c>
      <c r="C133" s="154" t="s">
        <v>65</v>
      </c>
      <c r="D133" s="154">
        <v>4</v>
      </c>
      <c r="E133" s="154">
        <v>1</v>
      </c>
      <c r="F133" s="154">
        <v>1</v>
      </c>
      <c r="G133" s="154">
        <v>0</v>
      </c>
      <c r="H133" s="154" t="s">
        <v>262</v>
      </c>
      <c r="I133" s="154" t="s">
        <v>58</v>
      </c>
      <c r="J133" s="154" t="s">
        <v>58</v>
      </c>
      <c r="K133" s="154" t="s">
        <v>188</v>
      </c>
      <c r="L133" s="154" t="s">
        <v>979</v>
      </c>
      <c r="M133" s="154">
        <v>1.7250000000000003</v>
      </c>
      <c r="N133" s="154">
        <v>647</v>
      </c>
      <c r="O133" s="154">
        <v>2.8109042806687006</v>
      </c>
      <c r="P133" s="154" t="s">
        <v>217</v>
      </c>
      <c r="Q133" s="154">
        <v>2</v>
      </c>
      <c r="R133" s="154" t="s">
        <v>403</v>
      </c>
      <c r="S133" s="154" t="s">
        <v>261</v>
      </c>
      <c r="T133" s="154"/>
      <c r="U133" s="154">
        <v>5</v>
      </c>
      <c r="V133" s="154"/>
      <c r="W133" s="154">
        <v>0</v>
      </c>
      <c r="X133" s="154"/>
      <c r="Y133" s="154"/>
      <c r="Z133" s="154">
        <v>22.524752475247499</v>
      </c>
      <c r="AA133" s="154">
        <v>12.055820566368601</v>
      </c>
      <c r="AB133" s="154">
        <v>2</v>
      </c>
      <c r="AC133" s="154">
        <v>36.559405940593997</v>
      </c>
      <c r="AD133" s="154">
        <v>10.8306355494613</v>
      </c>
      <c r="AE133" s="154">
        <v>2</v>
      </c>
      <c r="AF133" s="154">
        <v>2</v>
      </c>
      <c r="AG133" s="154">
        <v>0</v>
      </c>
    </row>
    <row r="134" spans="1:33" x14ac:dyDescent="0.3">
      <c r="A134" t="s">
        <v>648</v>
      </c>
      <c r="B134" s="154">
        <v>11</v>
      </c>
      <c r="C134" s="154" t="s">
        <v>65</v>
      </c>
      <c r="D134" s="154">
        <v>4</v>
      </c>
      <c r="E134" s="154">
        <v>2</v>
      </c>
      <c r="F134" s="154">
        <v>2</v>
      </c>
      <c r="G134" s="154">
        <v>0.3010299956639812</v>
      </c>
      <c r="H134" s="154" t="s">
        <v>262</v>
      </c>
      <c r="I134" s="154" t="s">
        <v>58</v>
      </c>
      <c r="J134" s="154" t="s">
        <v>58</v>
      </c>
      <c r="K134" s="154" t="s">
        <v>188</v>
      </c>
      <c r="L134" s="154" t="s">
        <v>979</v>
      </c>
      <c r="M134" s="154">
        <v>1.7250000000000003</v>
      </c>
      <c r="N134" s="154">
        <v>647</v>
      </c>
      <c r="O134" s="154">
        <v>2.8109042806687006</v>
      </c>
      <c r="P134" s="154" t="s">
        <v>217</v>
      </c>
      <c r="Q134" s="154">
        <v>2</v>
      </c>
      <c r="R134" s="154" t="s">
        <v>403</v>
      </c>
      <c r="S134" s="154" t="s">
        <v>261</v>
      </c>
      <c r="T134" s="154"/>
      <c r="U134" s="154">
        <v>5</v>
      </c>
      <c r="V134" s="154"/>
      <c r="W134" s="154">
        <v>0</v>
      </c>
      <c r="X134" s="154"/>
      <c r="Y134" s="154"/>
      <c r="Z134" s="154">
        <v>30.009900990098998</v>
      </c>
      <c r="AA134" s="154">
        <v>9.8994949366116707</v>
      </c>
      <c r="AB134" s="154">
        <v>2</v>
      </c>
      <c r="AC134" s="154">
        <v>36.559405940593997</v>
      </c>
      <c r="AD134" s="154">
        <v>10.8306355494613</v>
      </c>
      <c r="AE134" s="154">
        <v>2</v>
      </c>
      <c r="AF134" s="154">
        <v>2</v>
      </c>
      <c r="AG134" s="154">
        <v>0</v>
      </c>
    </row>
    <row r="135" spans="1:33" x14ac:dyDescent="0.3">
      <c r="A135" t="s">
        <v>649</v>
      </c>
      <c r="B135" s="154">
        <v>11</v>
      </c>
      <c r="C135" s="154" t="s">
        <v>65</v>
      </c>
      <c r="D135" s="154">
        <v>4</v>
      </c>
      <c r="E135" s="154">
        <v>6</v>
      </c>
      <c r="F135" s="154">
        <v>6</v>
      </c>
      <c r="G135" s="154">
        <v>0.77815125038364363</v>
      </c>
      <c r="H135" s="154" t="s">
        <v>262</v>
      </c>
      <c r="I135" s="154" t="s">
        <v>58</v>
      </c>
      <c r="J135" s="154" t="s">
        <v>58</v>
      </c>
      <c r="K135" s="154" t="s">
        <v>188</v>
      </c>
      <c r="L135" s="154" t="s">
        <v>979</v>
      </c>
      <c r="M135" s="154">
        <v>1.7250000000000003</v>
      </c>
      <c r="N135" s="154">
        <v>647</v>
      </c>
      <c r="O135" s="154">
        <v>2.8109042806687006</v>
      </c>
      <c r="P135" s="154" t="s">
        <v>217</v>
      </c>
      <c r="Q135" s="154">
        <v>2</v>
      </c>
      <c r="R135" s="154" t="s">
        <v>403</v>
      </c>
      <c r="S135" s="154" t="s">
        <v>261</v>
      </c>
      <c r="T135" s="154"/>
      <c r="U135" s="154">
        <v>5</v>
      </c>
      <c r="V135" s="154"/>
      <c r="W135" s="154">
        <v>0</v>
      </c>
      <c r="X135" s="154"/>
      <c r="Y135" s="154"/>
      <c r="Z135" s="154">
        <v>41.202970297029701</v>
      </c>
      <c r="AA135" s="154">
        <v>8.5762951183516503</v>
      </c>
      <c r="AB135" s="154">
        <v>2</v>
      </c>
      <c r="AC135" s="154">
        <v>36.559405940593997</v>
      </c>
      <c r="AD135" s="154">
        <v>10.8306355494613</v>
      </c>
      <c r="AE135" s="154">
        <v>2</v>
      </c>
      <c r="AF135" s="154">
        <v>2</v>
      </c>
      <c r="AG135" s="154">
        <v>0</v>
      </c>
    </row>
    <row r="136" spans="1:33" x14ac:dyDescent="0.3">
      <c r="A136" t="s">
        <v>650</v>
      </c>
      <c r="B136" s="154">
        <v>11</v>
      </c>
      <c r="C136" s="154" t="s">
        <v>65</v>
      </c>
      <c r="D136" s="154">
        <v>4</v>
      </c>
      <c r="E136" s="154">
        <v>13</v>
      </c>
      <c r="F136" s="154">
        <v>13</v>
      </c>
      <c r="G136" s="154">
        <v>1.1139433523068367</v>
      </c>
      <c r="H136" s="154" t="s">
        <v>262</v>
      </c>
      <c r="I136" s="154" t="s">
        <v>58</v>
      </c>
      <c r="J136" s="154" t="s">
        <v>58</v>
      </c>
      <c r="K136" s="154" t="s">
        <v>188</v>
      </c>
      <c r="L136" s="154" t="s">
        <v>979</v>
      </c>
      <c r="M136" s="154">
        <v>1.7250000000000003</v>
      </c>
      <c r="N136" s="154">
        <v>647</v>
      </c>
      <c r="O136" s="154">
        <v>2.8109042806687006</v>
      </c>
      <c r="P136" s="154" t="s">
        <v>217</v>
      </c>
      <c r="Q136" s="154">
        <v>2</v>
      </c>
      <c r="R136" s="154" t="s">
        <v>403</v>
      </c>
      <c r="S136" s="154" t="s">
        <v>261</v>
      </c>
      <c r="T136" s="154"/>
      <c r="U136" s="154">
        <v>5</v>
      </c>
      <c r="V136" s="154">
        <v>53.5</v>
      </c>
      <c r="W136" s="154">
        <v>1</v>
      </c>
      <c r="X136" s="154" t="s">
        <v>262</v>
      </c>
      <c r="Y136" s="154"/>
      <c r="Z136" s="154">
        <v>56.242574257425701</v>
      </c>
      <c r="AA136" s="154">
        <v>11.3207095562242</v>
      </c>
      <c r="AB136" s="154">
        <v>2</v>
      </c>
      <c r="AC136" s="154">
        <v>36.559405940593997</v>
      </c>
      <c r="AD136" s="154">
        <v>10.8306355494613</v>
      </c>
      <c r="AE136" s="154">
        <v>2</v>
      </c>
      <c r="AF136" s="154">
        <v>2</v>
      </c>
      <c r="AG136" s="154">
        <v>0</v>
      </c>
    </row>
    <row r="137" spans="1:33" x14ac:dyDescent="0.3">
      <c r="A137" t="s">
        <v>651</v>
      </c>
      <c r="B137" s="154">
        <v>11</v>
      </c>
      <c r="C137" s="154" t="s">
        <v>65</v>
      </c>
      <c r="D137" s="154">
        <v>1</v>
      </c>
      <c r="E137" s="154">
        <v>22</v>
      </c>
      <c r="F137" s="154">
        <v>22</v>
      </c>
      <c r="G137" s="154">
        <v>1.3424226808222062</v>
      </c>
      <c r="H137" s="154" t="s">
        <v>262</v>
      </c>
      <c r="I137" s="154" t="s">
        <v>58</v>
      </c>
      <c r="J137" s="154" t="s">
        <v>58</v>
      </c>
      <c r="K137" s="154" t="s">
        <v>188</v>
      </c>
      <c r="L137" s="154" t="s">
        <v>979</v>
      </c>
      <c r="M137" s="154">
        <v>1.7250000000000003</v>
      </c>
      <c r="N137" s="154">
        <v>647</v>
      </c>
      <c r="O137" s="154">
        <v>2.8109042806687006</v>
      </c>
      <c r="P137" s="154" t="s">
        <v>217</v>
      </c>
      <c r="Q137" s="154">
        <v>2</v>
      </c>
      <c r="R137" s="154" t="s">
        <v>403</v>
      </c>
      <c r="S137" s="154" t="s">
        <v>261</v>
      </c>
      <c r="T137" s="154"/>
      <c r="U137" s="154">
        <v>5</v>
      </c>
      <c r="V137" s="154">
        <v>36.5</v>
      </c>
      <c r="W137" s="154">
        <v>1</v>
      </c>
      <c r="X137" s="154" t="s">
        <v>262</v>
      </c>
      <c r="Y137" s="154"/>
      <c r="Z137" s="154">
        <v>49.693069306930703</v>
      </c>
      <c r="AA137" s="154">
        <v>20.583108284043998</v>
      </c>
      <c r="AB137" s="154">
        <v>2</v>
      </c>
      <c r="AC137" s="154">
        <v>36.559405940593997</v>
      </c>
      <c r="AD137" s="154">
        <v>10.8306355494613</v>
      </c>
      <c r="AE137" s="154">
        <v>2</v>
      </c>
      <c r="AF137" s="154">
        <v>2</v>
      </c>
      <c r="AG137" s="154">
        <v>0</v>
      </c>
    </row>
    <row r="138" spans="1:33" x14ac:dyDescent="0.3">
      <c r="A138" t="s">
        <v>652</v>
      </c>
      <c r="B138" s="154">
        <v>11</v>
      </c>
      <c r="C138" s="154" t="s">
        <v>71</v>
      </c>
      <c r="D138" s="154">
        <v>0</v>
      </c>
      <c r="E138" s="154">
        <v>1</v>
      </c>
      <c r="F138" s="154">
        <v>1</v>
      </c>
      <c r="G138" s="154">
        <v>0</v>
      </c>
      <c r="H138" s="154" t="s">
        <v>263</v>
      </c>
      <c r="I138" s="154" t="s">
        <v>58</v>
      </c>
      <c r="J138" s="154" t="s">
        <v>58</v>
      </c>
      <c r="K138" s="154" t="s">
        <v>188</v>
      </c>
      <c r="L138" s="154" t="s">
        <v>979</v>
      </c>
      <c r="M138" s="154">
        <v>1.7250000000000003</v>
      </c>
      <c r="N138" s="154">
        <v>647</v>
      </c>
      <c r="O138" s="154">
        <v>2.8109042806687006</v>
      </c>
      <c r="P138" s="154" t="s">
        <v>217</v>
      </c>
      <c r="Q138" s="154">
        <v>2</v>
      </c>
      <c r="R138" s="154" t="s">
        <v>414</v>
      </c>
      <c r="S138" s="154" t="s">
        <v>261</v>
      </c>
      <c r="T138" s="154"/>
      <c r="U138" s="154">
        <v>5</v>
      </c>
      <c r="V138" s="154">
        <v>9.6</v>
      </c>
      <c r="W138" s="154">
        <v>1</v>
      </c>
      <c r="X138" s="154" t="s">
        <v>931</v>
      </c>
      <c r="Y138" s="154"/>
      <c r="Z138" s="154">
        <v>-0.33333333333333198</v>
      </c>
      <c r="AA138" s="154">
        <v>2.9439202887759501</v>
      </c>
      <c r="AB138" s="154">
        <v>3</v>
      </c>
      <c r="AC138" s="154">
        <v>0.33333333333333198</v>
      </c>
      <c r="AD138" s="154">
        <v>8.3166499665830997</v>
      </c>
      <c r="AE138" s="154">
        <v>3</v>
      </c>
      <c r="AF138" s="154">
        <v>2</v>
      </c>
      <c r="AG138" s="154">
        <v>0</v>
      </c>
    </row>
    <row r="139" spans="1:33" x14ac:dyDescent="0.3">
      <c r="A139" t="s">
        <v>653</v>
      </c>
      <c r="B139" s="154">
        <v>11</v>
      </c>
      <c r="C139" s="154" t="s">
        <v>71</v>
      </c>
      <c r="D139" s="154">
        <v>1</v>
      </c>
      <c r="E139" s="154">
        <v>4</v>
      </c>
      <c r="F139" s="154">
        <v>4</v>
      </c>
      <c r="G139" s="154">
        <v>0.6020599913279624</v>
      </c>
      <c r="H139" s="154" t="s">
        <v>263</v>
      </c>
      <c r="I139" s="154" t="s">
        <v>58</v>
      </c>
      <c r="J139" s="154" t="s">
        <v>58</v>
      </c>
      <c r="K139" s="154" t="s">
        <v>188</v>
      </c>
      <c r="L139" s="154" t="s">
        <v>979</v>
      </c>
      <c r="M139" s="154">
        <v>1.7250000000000003</v>
      </c>
      <c r="N139" s="154">
        <v>647</v>
      </c>
      <c r="O139" s="154">
        <v>2.8109042806687006</v>
      </c>
      <c r="P139" s="154" t="s">
        <v>217</v>
      </c>
      <c r="Q139" s="154">
        <v>2</v>
      </c>
      <c r="R139" s="154" t="s">
        <v>414</v>
      </c>
      <c r="S139" s="154" t="s">
        <v>261</v>
      </c>
      <c r="T139" s="154"/>
      <c r="U139" s="154">
        <v>5</v>
      </c>
      <c r="V139" s="154">
        <v>9.6</v>
      </c>
      <c r="W139" s="154">
        <v>1</v>
      </c>
      <c r="X139" s="154" t="s">
        <v>931</v>
      </c>
      <c r="Y139" s="154"/>
      <c r="Z139" s="154">
        <v>0.66666666666666796</v>
      </c>
      <c r="AA139" s="154">
        <v>1.6329931618554501</v>
      </c>
      <c r="AB139" s="154">
        <v>3</v>
      </c>
      <c r="AC139" s="154">
        <v>-2.6666666666666701</v>
      </c>
      <c r="AD139" s="154">
        <v>5.7590508477236604</v>
      </c>
      <c r="AE139" s="154">
        <v>3</v>
      </c>
      <c r="AF139" s="154">
        <v>2</v>
      </c>
      <c r="AG139" s="154">
        <v>0</v>
      </c>
    </row>
    <row r="140" spans="1:33" x14ac:dyDescent="0.3">
      <c r="A140" t="s">
        <v>700</v>
      </c>
      <c r="B140" s="154">
        <v>11</v>
      </c>
      <c r="C140" s="154" t="s">
        <v>71</v>
      </c>
      <c r="D140" s="154">
        <v>0</v>
      </c>
      <c r="E140" s="154">
        <v>1</v>
      </c>
      <c r="F140" s="154">
        <v>1</v>
      </c>
      <c r="G140" s="154">
        <v>0</v>
      </c>
      <c r="H140" s="154" t="s">
        <v>263</v>
      </c>
      <c r="I140" s="154" t="s">
        <v>58</v>
      </c>
      <c r="J140" s="154" t="s">
        <v>58</v>
      </c>
      <c r="K140" s="154" t="s">
        <v>188</v>
      </c>
      <c r="L140" s="154" t="s">
        <v>979</v>
      </c>
      <c r="M140" s="154">
        <v>1.7250000000000003</v>
      </c>
      <c r="N140" s="154">
        <v>647</v>
      </c>
      <c r="O140" s="154">
        <v>2.8109042806687006</v>
      </c>
      <c r="P140" s="154" t="s">
        <v>217</v>
      </c>
      <c r="Q140" s="154">
        <v>2</v>
      </c>
      <c r="R140" s="154" t="s">
        <v>228</v>
      </c>
      <c r="S140" s="154" t="s">
        <v>552</v>
      </c>
      <c r="T140" s="154"/>
      <c r="U140" s="154">
        <v>1</v>
      </c>
      <c r="V140" s="154">
        <v>9.6</v>
      </c>
      <c r="W140" s="154">
        <v>1</v>
      </c>
      <c r="X140" s="154" t="s">
        <v>931</v>
      </c>
      <c r="Y140" s="154"/>
      <c r="Z140" s="154">
        <v>56.6885613421138</v>
      </c>
      <c r="AA140" s="154">
        <v>12.431119192171</v>
      </c>
      <c r="AB140" s="154">
        <v>3</v>
      </c>
      <c r="AC140" s="154">
        <v>17.814858412204199</v>
      </c>
      <c r="AD140" s="154">
        <v>7.5389551590019499</v>
      </c>
      <c r="AE140" s="154">
        <v>3</v>
      </c>
      <c r="AF140" s="154">
        <v>2</v>
      </c>
      <c r="AG140" s="154">
        <v>0</v>
      </c>
    </row>
    <row r="141" spans="1:33" x14ac:dyDescent="0.3">
      <c r="A141" t="s">
        <v>701</v>
      </c>
      <c r="B141" s="154">
        <v>11</v>
      </c>
      <c r="C141" s="154" t="s">
        <v>71</v>
      </c>
      <c r="D141" s="154">
        <v>1</v>
      </c>
      <c r="E141" s="154">
        <v>10</v>
      </c>
      <c r="F141" s="154">
        <v>10</v>
      </c>
      <c r="G141" s="154">
        <v>1</v>
      </c>
      <c r="H141" s="154" t="s">
        <v>263</v>
      </c>
      <c r="I141" s="154" t="s">
        <v>58</v>
      </c>
      <c r="J141" s="154" t="s">
        <v>58</v>
      </c>
      <c r="K141" s="154" t="s">
        <v>188</v>
      </c>
      <c r="L141" s="154" t="s">
        <v>979</v>
      </c>
      <c r="M141" s="154">
        <v>1.7250000000000003</v>
      </c>
      <c r="N141" s="154">
        <v>647</v>
      </c>
      <c r="O141" s="154">
        <v>2.8109042806687006</v>
      </c>
      <c r="P141" s="154" t="s">
        <v>217</v>
      </c>
      <c r="Q141" s="154">
        <v>2</v>
      </c>
      <c r="R141" s="154" t="s">
        <v>228</v>
      </c>
      <c r="S141" s="154" t="s">
        <v>552</v>
      </c>
      <c r="T141" s="154"/>
      <c r="U141" s="154">
        <v>1</v>
      </c>
      <c r="V141" s="154">
        <v>9.6</v>
      </c>
      <c r="W141" s="154">
        <v>1</v>
      </c>
      <c r="X141" s="154" t="s">
        <v>931</v>
      </c>
      <c r="Y141" s="154"/>
      <c r="Z141" s="154">
        <v>35.4949028238658</v>
      </c>
      <c r="AA141" s="154">
        <v>14.180447366153199</v>
      </c>
      <c r="AB141" s="154">
        <v>3</v>
      </c>
      <c r="AC141" s="154">
        <v>18.765343028830198</v>
      </c>
      <c r="AD141" s="154">
        <v>9.9914686366481007</v>
      </c>
      <c r="AE141" s="154">
        <v>3</v>
      </c>
      <c r="AF141" s="154">
        <v>2</v>
      </c>
      <c r="AG141" s="154">
        <v>0</v>
      </c>
    </row>
    <row r="142" spans="1:33" x14ac:dyDescent="0.3">
      <c r="A142" t="s">
        <v>654</v>
      </c>
      <c r="B142" s="154">
        <v>11</v>
      </c>
      <c r="C142" s="154" t="s">
        <v>71</v>
      </c>
      <c r="D142" s="154">
        <v>0</v>
      </c>
      <c r="E142" s="154">
        <v>0</v>
      </c>
      <c r="F142" s="154">
        <v>0.4</v>
      </c>
      <c r="G142" s="154">
        <v>-0.3979400086720376</v>
      </c>
      <c r="H142" s="154" t="s">
        <v>263</v>
      </c>
      <c r="I142" s="154" t="s">
        <v>58</v>
      </c>
      <c r="J142" s="154" t="s">
        <v>58</v>
      </c>
      <c r="K142" s="154" t="s">
        <v>188</v>
      </c>
      <c r="L142" s="154" t="s">
        <v>979</v>
      </c>
      <c r="M142" s="154">
        <v>1.7250000000000003</v>
      </c>
      <c r="N142" s="154">
        <v>647</v>
      </c>
      <c r="O142" s="154">
        <v>2.8109042806687006</v>
      </c>
      <c r="P142" s="154" t="s">
        <v>217</v>
      </c>
      <c r="Q142" s="154">
        <v>2</v>
      </c>
      <c r="R142" s="154" t="s">
        <v>356</v>
      </c>
      <c r="S142" s="154" t="s">
        <v>552</v>
      </c>
      <c r="T142" s="154"/>
      <c r="U142" s="154">
        <v>1</v>
      </c>
      <c r="V142" s="154">
        <v>9.6</v>
      </c>
      <c r="W142" s="154">
        <v>1</v>
      </c>
      <c r="X142" s="154" t="s">
        <v>931</v>
      </c>
      <c r="Y142" s="154"/>
      <c r="Z142" s="154">
        <v>0.358376760786079</v>
      </c>
      <c r="AA142" s="154">
        <v>0.78634062461153598</v>
      </c>
      <c r="AB142" s="154">
        <v>3</v>
      </c>
      <c r="AC142" s="154">
        <v>0.68085275991091798</v>
      </c>
      <c r="AD142" s="154">
        <v>0.53382024560547103</v>
      </c>
      <c r="AE142" s="154">
        <v>3</v>
      </c>
      <c r="AF142" s="154">
        <v>2</v>
      </c>
      <c r="AG142" s="154">
        <v>0</v>
      </c>
    </row>
    <row r="143" spans="1:33" x14ac:dyDescent="0.3">
      <c r="A143" t="s">
        <v>655</v>
      </c>
      <c r="B143" s="154">
        <v>11</v>
      </c>
      <c r="C143" s="154" t="s">
        <v>71</v>
      </c>
      <c r="D143" s="154">
        <v>4</v>
      </c>
      <c r="E143" s="154">
        <v>1</v>
      </c>
      <c r="F143" s="154">
        <v>1</v>
      </c>
      <c r="G143" s="154">
        <v>0</v>
      </c>
      <c r="H143" s="154" t="s">
        <v>263</v>
      </c>
      <c r="I143" s="154" t="s">
        <v>58</v>
      </c>
      <c r="J143" s="154" t="s">
        <v>58</v>
      </c>
      <c r="K143" s="154" t="s">
        <v>188</v>
      </c>
      <c r="L143" s="154" t="s">
        <v>979</v>
      </c>
      <c r="M143" s="154">
        <v>1.7250000000000003</v>
      </c>
      <c r="N143" s="154">
        <v>647</v>
      </c>
      <c r="O143" s="154">
        <v>2.8109042806687006</v>
      </c>
      <c r="P143" s="154" t="s">
        <v>217</v>
      </c>
      <c r="Q143" s="154">
        <v>2</v>
      </c>
      <c r="R143" s="154" t="s">
        <v>356</v>
      </c>
      <c r="S143" s="154" t="s">
        <v>552</v>
      </c>
      <c r="T143" s="154"/>
      <c r="U143" s="154">
        <v>1</v>
      </c>
      <c r="V143" s="154">
        <v>9.6</v>
      </c>
      <c r="W143" s="154">
        <v>1</v>
      </c>
      <c r="X143" s="154" t="s">
        <v>931</v>
      </c>
      <c r="Y143" s="154"/>
      <c r="Z143" s="154">
        <v>3.6255648600886099</v>
      </c>
      <c r="AA143" s="154">
        <v>1.1072004109062299</v>
      </c>
      <c r="AB143" s="154">
        <v>3</v>
      </c>
      <c r="AC143" s="154">
        <v>0.68085275991091798</v>
      </c>
      <c r="AD143" s="154">
        <v>0.53382024560547103</v>
      </c>
      <c r="AE143" s="154">
        <v>3</v>
      </c>
      <c r="AF143" s="154">
        <v>2</v>
      </c>
      <c r="AG143" s="154">
        <v>0</v>
      </c>
    </row>
    <row r="144" spans="1:33" x14ac:dyDescent="0.3">
      <c r="A144" t="s">
        <v>656</v>
      </c>
      <c r="B144" s="154">
        <v>11</v>
      </c>
      <c r="C144" s="154" t="s">
        <v>71</v>
      </c>
      <c r="D144" s="154">
        <v>1</v>
      </c>
      <c r="E144" s="154">
        <v>2</v>
      </c>
      <c r="F144" s="154">
        <v>2</v>
      </c>
      <c r="G144" s="154">
        <v>0.3010299956639812</v>
      </c>
      <c r="H144" s="154" t="s">
        <v>263</v>
      </c>
      <c r="I144" s="154" t="s">
        <v>58</v>
      </c>
      <c r="J144" s="154" t="s">
        <v>58</v>
      </c>
      <c r="K144" s="154" t="s">
        <v>188</v>
      </c>
      <c r="L144" s="154" t="s">
        <v>979</v>
      </c>
      <c r="M144" s="154">
        <v>1.7250000000000003</v>
      </c>
      <c r="N144" s="154">
        <v>647</v>
      </c>
      <c r="O144" s="154">
        <v>2.8109042806687006</v>
      </c>
      <c r="P144" s="154" t="s">
        <v>217</v>
      </c>
      <c r="Q144" s="154">
        <v>2</v>
      </c>
      <c r="R144" s="154" t="s">
        <v>356</v>
      </c>
      <c r="S144" s="154" t="s">
        <v>552</v>
      </c>
      <c r="T144" s="154"/>
      <c r="U144" s="154">
        <v>1</v>
      </c>
      <c r="V144" s="154">
        <v>9.6</v>
      </c>
      <c r="W144" s="154">
        <v>1</v>
      </c>
      <c r="X144" s="154" t="s">
        <v>931</v>
      </c>
      <c r="Y144" s="154"/>
      <c r="Z144" s="154">
        <v>3.9598457664821498</v>
      </c>
      <c r="AA144" s="154">
        <v>0.786566685683737</v>
      </c>
      <c r="AB144" s="154">
        <v>3</v>
      </c>
      <c r="AC144" s="154">
        <v>1.9886305321528699</v>
      </c>
      <c r="AD144" s="154">
        <v>1.6435541937767899</v>
      </c>
      <c r="AE144" s="154">
        <v>3</v>
      </c>
      <c r="AF144" s="154">
        <v>2</v>
      </c>
      <c r="AG144" s="154">
        <v>0</v>
      </c>
    </row>
    <row r="145" spans="1:33" x14ac:dyDescent="0.3">
      <c r="A145" t="s">
        <v>693</v>
      </c>
      <c r="B145" s="154">
        <v>11</v>
      </c>
      <c r="C145" s="154" t="s">
        <v>71</v>
      </c>
      <c r="D145" s="154">
        <v>2</v>
      </c>
      <c r="E145" s="154">
        <v>0</v>
      </c>
      <c r="F145" s="154">
        <v>0.4</v>
      </c>
      <c r="G145" s="154">
        <v>-0.3979400086720376</v>
      </c>
      <c r="H145" s="154" t="s">
        <v>263</v>
      </c>
      <c r="I145" s="154" t="s">
        <v>58</v>
      </c>
      <c r="J145" s="154" t="s">
        <v>58</v>
      </c>
      <c r="K145" s="154" t="s">
        <v>188</v>
      </c>
      <c r="L145" s="154" t="s">
        <v>979</v>
      </c>
      <c r="M145" s="154">
        <v>1.7250000000000003</v>
      </c>
      <c r="N145" s="154">
        <v>647</v>
      </c>
      <c r="O145" s="154">
        <v>2.8109042806687006</v>
      </c>
      <c r="P145" s="154" t="s">
        <v>217</v>
      </c>
      <c r="Q145" s="154">
        <v>2</v>
      </c>
      <c r="R145" s="154" t="s">
        <v>370</v>
      </c>
      <c r="S145" s="154" t="s">
        <v>552</v>
      </c>
      <c r="T145" s="154"/>
      <c r="U145" s="154">
        <v>1</v>
      </c>
      <c r="V145" s="154">
        <v>9.6</v>
      </c>
      <c r="W145" s="154">
        <v>1</v>
      </c>
      <c r="X145" s="154" t="s">
        <v>931</v>
      </c>
      <c r="Y145" s="154"/>
      <c r="Z145" s="154">
        <v>-4.7419839352184496</v>
      </c>
      <c r="AA145" s="154">
        <v>6.6524414677957102</v>
      </c>
      <c r="AB145" s="154">
        <v>3</v>
      </c>
      <c r="AC145" s="154">
        <v>-4.1669169986286096</v>
      </c>
      <c r="AD145" s="154">
        <v>6.6239377909520698</v>
      </c>
      <c r="AE145" s="154">
        <v>3</v>
      </c>
      <c r="AF145" s="154">
        <v>2</v>
      </c>
      <c r="AG145" s="154">
        <v>0</v>
      </c>
    </row>
    <row r="146" spans="1:33" x14ac:dyDescent="0.3">
      <c r="A146" t="s">
        <v>702</v>
      </c>
      <c r="B146" s="154">
        <v>11</v>
      </c>
      <c r="C146" s="154" t="s">
        <v>71</v>
      </c>
      <c r="D146" s="154">
        <v>0</v>
      </c>
      <c r="E146" s="154">
        <v>0</v>
      </c>
      <c r="F146" s="154">
        <v>0.4</v>
      </c>
      <c r="G146" s="154">
        <v>-0.3979400086720376</v>
      </c>
      <c r="H146" s="154" t="s">
        <v>263</v>
      </c>
      <c r="I146" s="154" t="s">
        <v>58</v>
      </c>
      <c r="J146" s="154" t="s">
        <v>58</v>
      </c>
      <c r="K146" s="154" t="s">
        <v>188</v>
      </c>
      <c r="L146" s="154" t="s">
        <v>979</v>
      </c>
      <c r="M146" s="154">
        <v>1.7250000000000003</v>
      </c>
      <c r="N146" s="154">
        <v>647</v>
      </c>
      <c r="O146" s="154">
        <v>2.8109042806687006</v>
      </c>
      <c r="P146" s="154" t="s">
        <v>217</v>
      </c>
      <c r="Q146" s="154">
        <v>2</v>
      </c>
      <c r="R146" s="154" t="s">
        <v>431</v>
      </c>
      <c r="S146" s="154" t="s">
        <v>552</v>
      </c>
      <c r="T146" s="154"/>
      <c r="U146" s="154">
        <v>1</v>
      </c>
      <c r="V146" s="154">
        <v>9.6</v>
      </c>
      <c r="W146" s="154">
        <v>1</v>
      </c>
      <c r="X146" s="154" t="s">
        <v>931</v>
      </c>
      <c r="Y146" s="154"/>
      <c r="Z146" s="154">
        <v>7.1407621907971004</v>
      </c>
      <c r="AA146" s="154">
        <v>9.8976054531594304</v>
      </c>
      <c r="AB146" s="154">
        <v>3</v>
      </c>
      <c r="AC146" s="154">
        <v>-2.2342472789532</v>
      </c>
      <c r="AD146" s="154">
        <v>12.0951018036278</v>
      </c>
      <c r="AE146" s="154">
        <v>3</v>
      </c>
      <c r="AF146" s="154">
        <v>2</v>
      </c>
      <c r="AG146" s="154">
        <v>0</v>
      </c>
    </row>
    <row r="147" spans="1:33" x14ac:dyDescent="0.3">
      <c r="A147" t="s">
        <v>703</v>
      </c>
      <c r="B147" s="154">
        <v>11</v>
      </c>
      <c r="C147" s="154" t="s">
        <v>71</v>
      </c>
      <c r="D147" s="154">
        <v>1</v>
      </c>
      <c r="E147" s="154">
        <v>1</v>
      </c>
      <c r="F147" s="154">
        <v>1</v>
      </c>
      <c r="G147" s="154">
        <v>0</v>
      </c>
      <c r="H147" s="154" t="s">
        <v>263</v>
      </c>
      <c r="I147" s="154" t="s">
        <v>58</v>
      </c>
      <c r="J147" s="154" t="s">
        <v>58</v>
      </c>
      <c r="K147" s="154" t="s">
        <v>188</v>
      </c>
      <c r="L147" s="154" t="s">
        <v>979</v>
      </c>
      <c r="M147" s="154">
        <v>1.7250000000000003</v>
      </c>
      <c r="N147" s="154">
        <v>647</v>
      </c>
      <c r="O147" s="154">
        <v>2.8109042806687006</v>
      </c>
      <c r="P147" s="154" t="s">
        <v>217</v>
      </c>
      <c r="Q147" s="154">
        <v>2</v>
      </c>
      <c r="R147" s="154" t="s">
        <v>431</v>
      </c>
      <c r="S147" s="154" t="s">
        <v>552</v>
      </c>
      <c r="T147" s="154"/>
      <c r="U147" s="154">
        <v>1</v>
      </c>
      <c r="V147" s="154">
        <v>9.6</v>
      </c>
      <c r="W147" s="154">
        <v>1</v>
      </c>
      <c r="X147" s="154" t="s">
        <v>931</v>
      </c>
      <c r="Y147" s="154"/>
      <c r="Z147" s="154">
        <v>36.695823163126001</v>
      </c>
      <c r="AA147" s="154">
        <v>16.3403195201826</v>
      </c>
      <c r="AB147" s="154">
        <v>3</v>
      </c>
      <c r="AC147" s="154">
        <v>-6.9659973095268004</v>
      </c>
      <c r="AD147" s="154">
        <v>10.683317060506001</v>
      </c>
      <c r="AE147" s="154">
        <v>3</v>
      </c>
      <c r="AF147" s="154">
        <v>2</v>
      </c>
      <c r="AG147" s="154">
        <v>0</v>
      </c>
    </row>
    <row r="148" spans="1:33" x14ac:dyDescent="0.3">
      <c r="A148" t="s">
        <v>659</v>
      </c>
      <c r="B148" s="154">
        <v>12</v>
      </c>
      <c r="C148" s="154" t="s">
        <v>9</v>
      </c>
      <c r="D148" s="154">
        <v>2</v>
      </c>
      <c r="E148" s="154">
        <v>1</v>
      </c>
      <c r="F148" s="154">
        <v>1</v>
      </c>
      <c r="G148" s="154">
        <v>0</v>
      </c>
      <c r="H148" s="154" t="s">
        <v>263</v>
      </c>
      <c r="I148" s="154" t="s">
        <v>612</v>
      </c>
      <c r="J148" s="154" t="s">
        <v>58</v>
      </c>
      <c r="K148" s="154" t="s">
        <v>188</v>
      </c>
      <c r="L148" s="154" t="s">
        <v>979</v>
      </c>
      <c r="M148" s="154">
        <v>3.6333333333333329</v>
      </c>
      <c r="N148" s="154">
        <v>636</v>
      </c>
      <c r="O148" s="154">
        <v>2.8034571156484138</v>
      </c>
      <c r="P148" s="154" t="s">
        <v>163</v>
      </c>
      <c r="Q148" s="154">
        <v>3</v>
      </c>
      <c r="R148" s="154" t="s">
        <v>53</v>
      </c>
      <c r="S148" s="154" t="s">
        <v>552</v>
      </c>
      <c r="T148" s="154"/>
      <c r="U148" s="154">
        <v>1</v>
      </c>
      <c r="V148" s="154">
        <v>1.7999999999999989</v>
      </c>
      <c r="W148" s="154">
        <v>1</v>
      </c>
      <c r="X148" s="154" t="s">
        <v>931</v>
      </c>
      <c r="Y148" s="154"/>
      <c r="Z148" s="154">
        <v>119.158878504672</v>
      </c>
      <c r="AA148" s="154">
        <v>6.7987041044762897</v>
      </c>
      <c r="AB148" s="154">
        <v>3</v>
      </c>
      <c r="AC148" s="154">
        <v>77.6635514018691</v>
      </c>
      <c r="AD148" s="154">
        <v>0.971243443496557</v>
      </c>
      <c r="AE148" s="154">
        <v>3</v>
      </c>
      <c r="AF148" s="154">
        <v>1</v>
      </c>
      <c r="AG148" s="154">
        <v>0</v>
      </c>
    </row>
    <row r="149" spans="1:33" x14ac:dyDescent="0.3">
      <c r="A149" t="s">
        <v>660</v>
      </c>
      <c r="B149" s="154">
        <v>12</v>
      </c>
      <c r="C149" s="154" t="s">
        <v>9</v>
      </c>
      <c r="D149" s="154">
        <v>2</v>
      </c>
      <c r="E149" s="154">
        <v>1</v>
      </c>
      <c r="F149" s="154">
        <v>1</v>
      </c>
      <c r="G149" s="154">
        <v>0</v>
      </c>
      <c r="H149" s="154" t="s">
        <v>263</v>
      </c>
      <c r="I149" s="154" t="s">
        <v>612</v>
      </c>
      <c r="J149" s="154" t="s">
        <v>58</v>
      </c>
      <c r="K149" s="154" t="s">
        <v>188</v>
      </c>
      <c r="L149" s="154" t="s">
        <v>979</v>
      </c>
      <c r="M149" s="154">
        <v>3.6333333333333329</v>
      </c>
      <c r="N149" s="154">
        <v>636</v>
      </c>
      <c r="O149" s="154">
        <v>2.8034571156484138</v>
      </c>
      <c r="P149" s="154" t="s">
        <v>163</v>
      </c>
      <c r="Q149" s="154">
        <v>3</v>
      </c>
      <c r="R149" s="154" t="s">
        <v>53</v>
      </c>
      <c r="S149" s="154" t="s">
        <v>552</v>
      </c>
      <c r="T149" s="154"/>
      <c r="U149" s="154">
        <v>1</v>
      </c>
      <c r="V149" s="154">
        <v>17.049999999999997</v>
      </c>
      <c r="W149" s="154">
        <v>1</v>
      </c>
      <c r="X149" s="154" t="s">
        <v>931</v>
      </c>
      <c r="Y149" s="154"/>
      <c r="Z149" s="154">
        <v>136.54205607476601</v>
      </c>
      <c r="AA149" s="154">
        <v>5.3418389392315904</v>
      </c>
      <c r="AB149" s="154">
        <v>3</v>
      </c>
      <c r="AC149" s="154">
        <v>103.738317757009</v>
      </c>
      <c r="AD149" s="154">
        <v>16.025516817693099</v>
      </c>
      <c r="AE149" s="154">
        <v>3</v>
      </c>
      <c r="AF149" s="154">
        <v>1</v>
      </c>
      <c r="AG149" s="154">
        <v>0</v>
      </c>
    </row>
    <row r="150" spans="1:33" x14ac:dyDescent="0.3">
      <c r="A150" t="s">
        <v>661</v>
      </c>
      <c r="B150" s="154">
        <v>12</v>
      </c>
      <c r="C150" s="154" t="s">
        <v>9</v>
      </c>
      <c r="D150" s="154">
        <v>2</v>
      </c>
      <c r="E150" s="154">
        <v>1</v>
      </c>
      <c r="F150" s="154">
        <v>1</v>
      </c>
      <c r="G150" s="154">
        <v>0</v>
      </c>
      <c r="H150" s="154" t="s">
        <v>263</v>
      </c>
      <c r="I150" s="154" t="s">
        <v>612</v>
      </c>
      <c r="J150" s="154" t="s">
        <v>58</v>
      </c>
      <c r="K150" s="154" t="s">
        <v>188</v>
      </c>
      <c r="L150" s="154" t="s">
        <v>979</v>
      </c>
      <c r="M150" s="154">
        <v>3.6333333333333329</v>
      </c>
      <c r="N150" s="154">
        <v>636</v>
      </c>
      <c r="O150" s="154">
        <v>2.8034571156484138</v>
      </c>
      <c r="P150" s="154" t="s">
        <v>163</v>
      </c>
      <c r="Q150" s="154">
        <v>3</v>
      </c>
      <c r="R150" s="154" t="s">
        <v>53</v>
      </c>
      <c r="S150" s="154" t="s">
        <v>552</v>
      </c>
      <c r="T150" s="154"/>
      <c r="U150" s="154">
        <v>1</v>
      </c>
      <c r="V150" s="154">
        <v>5.1999999999999957</v>
      </c>
      <c r="W150" s="154">
        <v>1</v>
      </c>
      <c r="X150" s="154" t="s">
        <v>931</v>
      </c>
      <c r="Y150" s="154"/>
      <c r="Z150" s="154">
        <v>125.607476635514</v>
      </c>
      <c r="AA150" s="154">
        <v>11.654921321957399</v>
      </c>
      <c r="AB150" s="154">
        <v>3</v>
      </c>
      <c r="AC150" s="154">
        <v>101.495327102803</v>
      </c>
      <c r="AD150" s="154">
        <v>1.45686516524468</v>
      </c>
      <c r="AE150" s="154">
        <v>3</v>
      </c>
      <c r="AF150" s="154">
        <v>1</v>
      </c>
      <c r="AG150" s="154">
        <v>0</v>
      </c>
    </row>
    <row r="151" spans="1:33" x14ac:dyDescent="0.3">
      <c r="A151" t="s">
        <v>662</v>
      </c>
      <c r="B151" s="154">
        <v>12</v>
      </c>
      <c r="C151" s="154" t="s">
        <v>9</v>
      </c>
      <c r="D151" s="154">
        <v>2</v>
      </c>
      <c r="E151" s="154">
        <v>1</v>
      </c>
      <c r="F151" s="154">
        <v>1</v>
      </c>
      <c r="G151" s="154">
        <v>0</v>
      </c>
      <c r="H151" s="154" t="s">
        <v>263</v>
      </c>
      <c r="I151" s="154" t="s">
        <v>612</v>
      </c>
      <c r="J151" s="154" t="s">
        <v>58</v>
      </c>
      <c r="K151" s="154" t="s">
        <v>188</v>
      </c>
      <c r="L151" s="154" t="s">
        <v>979</v>
      </c>
      <c r="M151" s="154">
        <v>3.6333333333333329</v>
      </c>
      <c r="N151" s="154">
        <v>636</v>
      </c>
      <c r="O151" s="154">
        <v>2.8034571156484138</v>
      </c>
      <c r="P151" s="154" t="s">
        <v>163</v>
      </c>
      <c r="Q151" s="154">
        <v>3</v>
      </c>
      <c r="R151" s="154" t="s">
        <v>53</v>
      </c>
      <c r="S151" s="154" t="s">
        <v>552</v>
      </c>
      <c r="T151" s="154"/>
      <c r="U151" s="154">
        <v>1</v>
      </c>
      <c r="V151" s="154">
        <v>52.55</v>
      </c>
      <c r="W151" s="154">
        <v>1</v>
      </c>
      <c r="X151" s="154" t="s">
        <v>262</v>
      </c>
      <c r="Y151" s="154"/>
      <c r="Z151" s="154">
        <v>135.42056074766299</v>
      </c>
      <c r="AA151" s="154">
        <v>10.198056156714401</v>
      </c>
      <c r="AB151" s="154">
        <v>3</v>
      </c>
      <c r="AC151" s="154">
        <v>103.17757009345701</v>
      </c>
      <c r="AD151" s="154">
        <v>5.8274606609803996</v>
      </c>
      <c r="AE151" s="154">
        <v>3</v>
      </c>
      <c r="AF151" s="154">
        <v>1</v>
      </c>
      <c r="AG151" s="154">
        <v>0</v>
      </c>
    </row>
    <row r="152" spans="1:33" x14ac:dyDescent="0.3">
      <c r="A152" t="s">
        <v>663</v>
      </c>
      <c r="B152" s="154">
        <v>12</v>
      </c>
      <c r="C152" s="154" t="s">
        <v>9</v>
      </c>
      <c r="D152" s="154">
        <v>2</v>
      </c>
      <c r="E152" s="154">
        <v>1</v>
      </c>
      <c r="F152" s="154">
        <v>1</v>
      </c>
      <c r="G152" s="154">
        <v>0</v>
      </c>
      <c r="H152" s="154" t="s">
        <v>263</v>
      </c>
      <c r="I152" s="154" t="s">
        <v>611</v>
      </c>
      <c r="J152" s="154" t="s">
        <v>72</v>
      </c>
      <c r="K152" s="154" t="s">
        <v>188</v>
      </c>
      <c r="L152" s="154" t="s">
        <v>979</v>
      </c>
      <c r="M152" s="154">
        <v>3.6333333333333329</v>
      </c>
      <c r="N152" s="154">
        <v>636</v>
      </c>
      <c r="O152" s="154">
        <v>2.8034571156484138</v>
      </c>
      <c r="P152" s="154" t="s">
        <v>163</v>
      </c>
      <c r="Q152" s="154">
        <v>3</v>
      </c>
      <c r="R152" s="154" t="s">
        <v>53</v>
      </c>
      <c r="S152" s="154" t="s">
        <v>552</v>
      </c>
      <c r="T152" s="154"/>
      <c r="U152" s="154">
        <v>1</v>
      </c>
      <c r="V152" s="154">
        <v>25</v>
      </c>
      <c r="W152" s="154">
        <v>1</v>
      </c>
      <c r="X152" s="154" t="s">
        <v>262</v>
      </c>
      <c r="Y152" s="154"/>
      <c r="Z152" s="154">
        <v>101.495327102803</v>
      </c>
      <c r="AA152" s="154">
        <v>1.45686516524468</v>
      </c>
      <c r="AB152" s="154">
        <v>3</v>
      </c>
      <c r="AC152" s="154">
        <v>103.738317757009</v>
      </c>
      <c r="AD152" s="154">
        <v>16.025516817693099</v>
      </c>
      <c r="AE152" s="154">
        <v>3</v>
      </c>
      <c r="AF152" s="154">
        <v>1</v>
      </c>
      <c r="AG152" s="154">
        <v>0</v>
      </c>
    </row>
    <row r="153" spans="1:33" x14ac:dyDescent="0.3">
      <c r="A153" t="s">
        <v>664</v>
      </c>
      <c r="B153" s="154">
        <v>12</v>
      </c>
      <c r="C153" s="154" t="s">
        <v>9</v>
      </c>
      <c r="D153" s="154">
        <v>2</v>
      </c>
      <c r="E153" s="154">
        <v>1</v>
      </c>
      <c r="F153" s="154">
        <v>1</v>
      </c>
      <c r="G153" s="154">
        <v>0</v>
      </c>
      <c r="H153" s="154" t="s">
        <v>263</v>
      </c>
      <c r="I153" s="154" t="s">
        <v>611</v>
      </c>
      <c r="J153" s="154" t="s">
        <v>72</v>
      </c>
      <c r="K153" s="154" t="s">
        <v>188</v>
      </c>
      <c r="L153" s="154" t="s">
        <v>979</v>
      </c>
      <c r="M153" s="154">
        <v>3.6333333333333329</v>
      </c>
      <c r="N153" s="154">
        <v>636</v>
      </c>
      <c r="O153" s="154">
        <v>2.8034571156484138</v>
      </c>
      <c r="P153" s="154" t="s">
        <v>163</v>
      </c>
      <c r="Q153" s="154">
        <v>3</v>
      </c>
      <c r="R153" s="154" t="s">
        <v>53</v>
      </c>
      <c r="S153" s="154" t="s">
        <v>552</v>
      </c>
      <c r="T153" s="154"/>
      <c r="U153" s="154">
        <v>1</v>
      </c>
      <c r="V153" s="154">
        <v>55</v>
      </c>
      <c r="W153" s="154">
        <v>1</v>
      </c>
      <c r="X153" s="154" t="s">
        <v>262</v>
      </c>
      <c r="Y153" s="154"/>
      <c r="Z153" s="154">
        <v>103.17757009345701</v>
      </c>
      <c r="AA153" s="154">
        <v>5.8274606609803996</v>
      </c>
      <c r="AB153" s="154">
        <v>3</v>
      </c>
      <c r="AC153" s="154">
        <v>103.738317757009</v>
      </c>
      <c r="AD153" s="154">
        <v>16.025516817693099</v>
      </c>
      <c r="AE153" s="154">
        <v>3</v>
      </c>
      <c r="AF153" s="154">
        <v>1</v>
      </c>
      <c r="AG153" s="154">
        <v>0</v>
      </c>
    </row>
    <row r="154" spans="1:33" x14ac:dyDescent="0.3">
      <c r="A154" t="s">
        <v>657</v>
      </c>
      <c r="B154" s="154">
        <v>12</v>
      </c>
      <c r="C154" s="154" t="s">
        <v>9</v>
      </c>
      <c r="D154" s="154">
        <v>2</v>
      </c>
      <c r="E154" s="154">
        <v>7</v>
      </c>
      <c r="F154" s="154">
        <v>7</v>
      </c>
      <c r="G154" s="154">
        <v>0.84509804001425681</v>
      </c>
      <c r="H154" s="154" t="s">
        <v>263</v>
      </c>
      <c r="I154" s="154" t="s">
        <v>611</v>
      </c>
      <c r="J154" s="154" t="s">
        <v>72</v>
      </c>
      <c r="K154" s="154" t="s">
        <v>188</v>
      </c>
      <c r="L154" s="154" t="s">
        <v>979</v>
      </c>
      <c r="M154" s="154">
        <v>3.6333333333333329</v>
      </c>
      <c r="N154" s="154">
        <v>636</v>
      </c>
      <c r="O154" s="154">
        <v>2.8034571156484138</v>
      </c>
      <c r="P154" s="154" t="s">
        <v>163</v>
      </c>
      <c r="Q154" s="154">
        <v>3</v>
      </c>
      <c r="R154" s="154" t="s">
        <v>501</v>
      </c>
      <c r="S154" s="154" t="s">
        <v>559</v>
      </c>
      <c r="T154" s="154"/>
      <c r="U154" s="154">
        <v>4</v>
      </c>
      <c r="V154" s="154">
        <v>25</v>
      </c>
      <c r="W154" s="154">
        <v>1</v>
      </c>
      <c r="X154" s="154" t="s">
        <v>262</v>
      </c>
      <c r="Y154" s="154"/>
      <c r="Z154" s="154">
        <v>2.51740313564467</v>
      </c>
      <c r="AA154" s="154">
        <v>1.41867661720951</v>
      </c>
      <c r="AB154" s="154">
        <v>3</v>
      </c>
      <c r="AC154" s="154">
        <v>2.4095197016963699</v>
      </c>
      <c r="AD154" s="154">
        <v>1.3223093300714499</v>
      </c>
      <c r="AE154" s="154">
        <v>3</v>
      </c>
      <c r="AF154" s="154">
        <v>1</v>
      </c>
      <c r="AG154" s="154">
        <v>0</v>
      </c>
    </row>
    <row r="155" spans="1:33" x14ac:dyDescent="0.3">
      <c r="A155" t="s">
        <v>658</v>
      </c>
      <c r="B155" s="154">
        <v>12</v>
      </c>
      <c r="C155" s="154" t="s">
        <v>9</v>
      </c>
      <c r="D155" s="154">
        <v>2</v>
      </c>
      <c r="E155" s="154">
        <v>7</v>
      </c>
      <c r="F155" s="154">
        <v>7</v>
      </c>
      <c r="G155" s="154">
        <v>0.84509804001425681</v>
      </c>
      <c r="H155" s="154" t="s">
        <v>263</v>
      </c>
      <c r="I155" s="154" t="s">
        <v>611</v>
      </c>
      <c r="J155" s="154" t="s">
        <v>72</v>
      </c>
      <c r="K155" s="154" t="s">
        <v>188</v>
      </c>
      <c r="L155" s="154" t="s">
        <v>979</v>
      </c>
      <c r="M155" s="154">
        <v>3.6333333333333329</v>
      </c>
      <c r="N155" s="154">
        <v>636</v>
      </c>
      <c r="O155" s="154">
        <v>2.8034571156484138</v>
      </c>
      <c r="P155" s="154" t="s">
        <v>163</v>
      </c>
      <c r="Q155" s="154">
        <v>3</v>
      </c>
      <c r="R155" s="154" t="s">
        <v>501</v>
      </c>
      <c r="S155" s="154" t="s">
        <v>559</v>
      </c>
      <c r="T155" s="154"/>
      <c r="U155" s="154">
        <v>4</v>
      </c>
      <c r="V155" s="154">
        <v>55</v>
      </c>
      <c r="W155" s="154">
        <v>1</v>
      </c>
      <c r="X155" s="154" t="s">
        <v>262</v>
      </c>
      <c r="Y155" s="154"/>
      <c r="Z155" s="154">
        <v>0.87318161052781196</v>
      </c>
      <c r="AA155" s="154">
        <v>0.64057899637037596</v>
      </c>
      <c r="AB155" s="154">
        <v>3</v>
      </c>
      <c r="AC155" s="154">
        <v>2.4095197016963699</v>
      </c>
      <c r="AD155" s="154">
        <v>1.3223093300714499</v>
      </c>
      <c r="AE155" s="154">
        <v>3</v>
      </c>
      <c r="AF155" s="154">
        <v>1</v>
      </c>
      <c r="AG155" s="154">
        <v>0</v>
      </c>
    </row>
    <row r="156" spans="1:33" x14ac:dyDescent="0.3">
      <c r="A156" t="s">
        <v>665</v>
      </c>
      <c r="B156" s="154">
        <v>12</v>
      </c>
      <c r="C156" s="154" t="s">
        <v>9</v>
      </c>
      <c r="D156" s="154">
        <v>0</v>
      </c>
      <c r="E156" s="154">
        <v>1</v>
      </c>
      <c r="F156" s="154">
        <v>1</v>
      </c>
      <c r="G156" s="154">
        <v>0</v>
      </c>
      <c r="H156" s="154" t="s">
        <v>263</v>
      </c>
      <c r="I156" s="154" t="s">
        <v>612</v>
      </c>
      <c r="J156" s="154" t="s">
        <v>58</v>
      </c>
      <c r="K156" s="154" t="s">
        <v>188</v>
      </c>
      <c r="L156" s="154" t="s">
        <v>979</v>
      </c>
      <c r="M156" s="154">
        <v>3.6333333333333329</v>
      </c>
      <c r="N156" s="154">
        <v>636</v>
      </c>
      <c r="O156" s="154">
        <v>2.8034571156484138</v>
      </c>
      <c r="P156" s="154" t="s">
        <v>163</v>
      </c>
      <c r="Q156" s="154">
        <v>3</v>
      </c>
      <c r="R156" s="154" t="s">
        <v>53</v>
      </c>
      <c r="S156" s="154" t="s">
        <v>552</v>
      </c>
      <c r="T156" s="154"/>
      <c r="U156" s="154">
        <v>1</v>
      </c>
      <c r="V156" s="154">
        <v>1.7999999999999989</v>
      </c>
      <c r="W156" s="154">
        <v>1</v>
      </c>
      <c r="X156" s="154" t="s">
        <v>931</v>
      </c>
      <c r="Y156" s="154"/>
      <c r="Z156" s="154">
        <v>40.508729330281298</v>
      </c>
      <c r="AA156" s="154">
        <v>4.73388260426918</v>
      </c>
      <c r="AB156" s="154">
        <v>3</v>
      </c>
      <c r="AC156" s="154">
        <v>23.6596509462562</v>
      </c>
      <c r="AD156" s="154">
        <v>4.8293383693668002</v>
      </c>
      <c r="AE156" s="154">
        <v>3</v>
      </c>
      <c r="AF156" s="154">
        <v>1</v>
      </c>
      <c r="AG156" s="154">
        <v>0</v>
      </c>
    </row>
    <row r="157" spans="1:33" x14ac:dyDescent="0.3">
      <c r="A157" t="s">
        <v>666</v>
      </c>
      <c r="B157" s="154">
        <v>12</v>
      </c>
      <c r="C157" s="154" t="s">
        <v>9</v>
      </c>
      <c r="D157" s="154">
        <v>0</v>
      </c>
      <c r="E157" s="154">
        <v>1</v>
      </c>
      <c r="F157" s="154">
        <v>1</v>
      </c>
      <c r="G157" s="154">
        <v>0</v>
      </c>
      <c r="H157" s="154" t="s">
        <v>263</v>
      </c>
      <c r="I157" s="154" t="s">
        <v>612</v>
      </c>
      <c r="J157" s="154" t="s">
        <v>58</v>
      </c>
      <c r="K157" s="154" t="s">
        <v>188</v>
      </c>
      <c r="L157" s="154" t="s">
        <v>979</v>
      </c>
      <c r="M157" s="154">
        <v>3.6333333333333329</v>
      </c>
      <c r="N157" s="154">
        <v>636</v>
      </c>
      <c r="O157" s="154">
        <v>2.8034571156484138</v>
      </c>
      <c r="P157" s="154" t="s">
        <v>163</v>
      </c>
      <c r="Q157" s="154">
        <v>3</v>
      </c>
      <c r="R157" s="154" t="s">
        <v>53</v>
      </c>
      <c r="S157" s="154" t="s">
        <v>552</v>
      </c>
      <c r="T157" s="154"/>
      <c r="U157" s="154">
        <v>1</v>
      </c>
      <c r="V157" s="154">
        <v>17.049999999999997</v>
      </c>
      <c r="W157" s="154">
        <v>1</v>
      </c>
      <c r="X157" s="154" t="s">
        <v>931</v>
      </c>
      <c r="Y157" s="154"/>
      <c r="Z157" s="154">
        <v>50.175318343167397</v>
      </c>
      <c r="AA157" s="154">
        <v>5.3621605670250698</v>
      </c>
      <c r="AB157" s="154">
        <v>3</v>
      </c>
      <c r="AC157" s="154">
        <v>35.576332919677903</v>
      </c>
      <c r="AD157" s="154">
        <v>2.6569970774847</v>
      </c>
      <c r="AE157" s="154">
        <v>3</v>
      </c>
      <c r="AF157" s="154">
        <v>1</v>
      </c>
      <c r="AG157" s="154">
        <v>0</v>
      </c>
    </row>
    <row r="158" spans="1:33" x14ac:dyDescent="0.3">
      <c r="A158" t="s">
        <v>667</v>
      </c>
      <c r="B158" s="154">
        <v>12</v>
      </c>
      <c r="C158" s="154" t="s">
        <v>9</v>
      </c>
      <c r="D158" s="154">
        <v>0</v>
      </c>
      <c r="E158" s="154">
        <v>1</v>
      </c>
      <c r="F158" s="154">
        <v>1</v>
      </c>
      <c r="G158" s="154">
        <v>0</v>
      </c>
      <c r="H158" s="154" t="s">
        <v>263</v>
      </c>
      <c r="I158" s="154" t="s">
        <v>612</v>
      </c>
      <c r="J158" s="154" t="s">
        <v>58</v>
      </c>
      <c r="K158" s="154" t="s">
        <v>188</v>
      </c>
      <c r="L158" s="154" t="s">
        <v>979</v>
      </c>
      <c r="M158" s="154">
        <v>3.6333333333333329</v>
      </c>
      <c r="N158" s="154">
        <v>636</v>
      </c>
      <c r="O158" s="154">
        <v>2.8034571156484138</v>
      </c>
      <c r="P158" s="154" t="s">
        <v>163</v>
      </c>
      <c r="Q158" s="154">
        <v>3</v>
      </c>
      <c r="R158" s="154" t="s">
        <v>53</v>
      </c>
      <c r="S158" s="154" t="s">
        <v>552</v>
      </c>
      <c r="T158" s="154"/>
      <c r="U158" s="154">
        <v>1</v>
      </c>
      <c r="V158" s="154">
        <v>5.1999999999999957</v>
      </c>
      <c r="W158" s="154">
        <v>1</v>
      </c>
      <c r="X158" s="154" t="s">
        <v>931</v>
      </c>
      <c r="Y158" s="154"/>
      <c r="Z158" s="154">
        <v>47.583586081456197</v>
      </c>
      <c r="AA158" s="154">
        <v>3.9778051404746901</v>
      </c>
      <c r="AB158" s="154">
        <v>3</v>
      </c>
      <c r="AC158" s="154">
        <v>33.8633577196074</v>
      </c>
      <c r="AD158" s="154">
        <v>5.0234109117810197</v>
      </c>
      <c r="AE158" s="154">
        <v>3</v>
      </c>
      <c r="AF158" s="154">
        <v>1</v>
      </c>
      <c r="AG158" s="154">
        <v>0</v>
      </c>
    </row>
    <row r="159" spans="1:33" x14ac:dyDescent="0.3">
      <c r="A159" t="s">
        <v>668</v>
      </c>
      <c r="B159" s="154">
        <v>12</v>
      </c>
      <c r="C159" s="154" t="s">
        <v>9</v>
      </c>
      <c r="D159" s="154">
        <v>0</v>
      </c>
      <c r="E159" s="154">
        <v>1</v>
      </c>
      <c r="F159" s="154">
        <v>1</v>
      </c>
      <c r="G159" s="154">
        <v>0</v>
      </c>
      <c r="H159" s="154" t="s">
        <v>263</v>
      </c>
      <c r="I159" s="154" t="s">
        <v>612</v>
      </c>
      <c r="J159" s="154" t="s">
        <v>58</v>
      </c>
      <c r="K159" s="154" t="s">
        <v>188</v>
      </c>
      <c r="L159" s="154" t="s">
        <v>979</v>
      </c>
      <c r="M159" s="154">
        <v>3.6333333333333329</v>
      </c>
      <c r="N159" s="154">
        <v>636</v>
      </c>
      <c r="O159" s="154">
        <v>2.8034571156484138</v>
      </c>
      <c r="P159" s="154" t="s">
        <v>163</v>
      </c>
      <c r="Q159" s="154">
        <v>3</v>
      </c>
      <c r="R159" s="154" t="s">
        <v>53</v>
      </c>
      <c r="S159" s="154" t="s">
        <v>552</v>
      </c>
      <c r="T159" s="154"/>
      <c r="U159" s="154">
        <v>1</v>
      </c>
      <c r="V159" s="154">
        <v>52.55</v>
      </c>
      <c r="W159" s="154">
        <v>1</v>
      </c>
      <c r="X159" s="154" t="s">
        <v>262</v>
      </c>
      <c r="Y159" s="154"/>
      <c r="Z159" s="154">
        <v>48.530551535977303</v>
      </c>
      <c r="AA159" s="154">
        <v>8.2552005998566198</v>
      </c>
      <c r="AB159" s="154">
        <v>3</v>
      </c>
      <c r="AC159" s="154">
        <v>36.713699470909198</v>
      </c>
      <c r="AD159" s="154">
        <v>5.6611660649659798</v>
      </c>
      <c r="AE159" s="154">
        <v>3</v>
      </c>
      <c r="AF159" s="154">
        <v>1</v>
      </c>
      <c r="AG159" s="154">
        <v>0</v>
      </c>
    </row>
    <row r="160" spans="1:33" x14ac:dyDescent="0.3">
      <c r="A160" t="s">
        <v>669</v>
      </c>
      <c r="B160" s="154">
        <v>12</v>
      </c>
      <c r="C160" s="154" t="s">
        <v>9</v>
      </c>
      <c r="D160" s="154">
        <v>1</v>
      </c>
      <c r="E160" s="154">
        <v>2</v>
      </c>
      <c r="F160" s="154">
        <v>2</v>
      </c>
      <c r="G160" s="154">
        <v>0.3010299956639812</v>
      </c>
      <c r="H160" s="154" t="s">
        <v>263</v>
      </c>
      <c r="I160" s="154" t="s">
        <v>612</v>
      </c>
      <c r="J160" s="154" t="s">
        <v>58</v>
      </c>
      <c r="K160" s="154" t="s">
        <v>188</v>
      </c>
      <c r="L160" s="154" t="s">
        <v>979</v>
      </c>
      <c r="M160" s="154">
        <v>3.6333333333333329</v>
      </c>
      <c r="N160" s="154">
        <v>636</v>
      </c>
      <c r="O160" s="154">
        <v>2.8034571156484138</v>
      </c>
      <c r="P160" s="154" t="s">
        <v>163</v>
      </c>
      <c r="Q160" s="154">
        <v>3</v>
      </c>
      <c r="R160" s="154" t="s">
        <v>53</v>
      </c>
      <c r="S160" s="154" t="s">
        <v>552</v>
      </c>
      <c r="T160" s="154"/>
      <c r="U160" s="154">
        <v>1</v>
      </c>
      <c r="V160" s="154">
        <v>1.7999999999999989</v>
      </c>
      <c r="W160" s="154">
        <v>1</v>
      </c>
      <c r="X160" s="154" t="s">
        <v>931</v>
      </c>
      <c r="Y160" s="154"/>
      <c r="Z160" s="154">
        <v>26.883268144006198</v>
      </c>
      <c r="AA160" s="154">
        <v>3.2850535379685399</v>
      </c>
      <c r="AB160" s="154">
        <v>3</v>
      </c>
      <c r="AC160" s="154">
        <v>20.750174171746298</v>
      </c>
      <c r="AD160" s="154">
        <v>2.43849498086484</v>
      </c>
      <c r="AE160" s="154">
        <v>3</v>
      </c>
      <c r="AF160" s="154">
        <v>1</v>
      </c>
      <c r="AG160" s="154">
        <v>0</v>
      </c>
    </row>
    <row r="161" spans="1:33" x14ac:dyDescent="0.3">
      <c r="A161" t="s">
        <v>670</v>
      </c>
      <c r="B161" s="154">
        <v>12</v>
      </c>
      <c r="C161" s="154" t="s">
        <v>9</v>
      </c>
      <c r="D161" s="154">
        <v>1</v>
      </c>
      <c r="E161" s="154">
        <v>2</v>
      </c>
      <c r="F161" s="154">
        <v>2</v>
      </c>
      <c r="G161" s="154">
        <v>0.3010299956639812</v>
      </c>
      <c r="H161" s="154" t="s">
        <v>263</v>
      </c>
      <c r="I161" s="154" t="s">
        <v>612</v>
      </c>
      <c r="J161" s="154" t="s">
        <v>58</v>
      </c>
      <c r="K161" s="154" t="s">
        <v>188</v>
      </c>
      <c r="L161" s="154" t="s">
        <v>979</v>
      </c>
      <c r="M161" s="154">
        <v>3.6333333333333329</v>
      </c>
      <c r="N161" s="154">
        <v>636</v>
      </c>
      <c r="O161" s="154">
        <v>2.8034571156484138</v>
      </c>
      <c r="P161" s="154" t="s">
        <v>163</v>
      </c>
      <c r="Q161" s="154">
        <v>3</v>
      </c>
      <c r="R161" s="154" t="s">
        <v>53</v>
      </c>
      <c r="S161" s="154" t="s">
        <v>552</v>
      </c>
      <c r="T161" s="154"/>
      <c r="U161" s="154">
        <v>1</v>
      </c>
      <c r="V161" s="154">
        <v>17.049999999999997</v>
      </c>
      <c r="W161" s="154">
        <v>1</v>
      </c>
      <c r="X161" s="154" t="s">
        <v>931</v>
      </c>
      <c r="Y161" s="154"/>
      <c r="Z161" s="154">
        <v>37.116352641712297</v>
      </c>
      <c r="AA161" s="154">
        <v>4.5138003429399198</v>
      </c>
      <c r="AB161" s="154">
        <v>3</v>
      </c>
      <c r="AC161" s="154">
        <v>23.349315351837699</v>
      </c>
      <c r="AD161" s="154">
        <v>2.5084544436404101</v>
      </c>
      <c r="AE161" s="154">
        <v>3</v>
      </c>
      <c r="AF161" s="154">
        <v>1</v>
      </c>
      <c r="AG161" s="154">
        <v>0</v>
      </c>
    </row>
    <row r="162" spans="1:33" x14ac:dyDescent="0.3">
      <c r="A162" t="s">
        <v>671</v>
      </c>
      <c r="B162" s="154">
        <v>12</v>
      </c>
      <c r="C162" s="154" t="s">
        <v>9</v>
      </c>
      <c r="D162" s="154">
        <v>1</v>
      </c>
      <c r="E162" s="154">
        <v>2</v>
      </c>
      <c r="F162" s="154">
        <v>2</v>
      </c>
      <c r="G162" s="154">
        <v>0.3010299956639812</v>
      </c>
      <c r="H162" s="154" t="s">
        <v>263</v>
      </c>
      <c r="I162" s="154" t="s">
        <v>612</v>
      </c>
      <c r="J162" s="154" t="s">
        <v>58</v>
      </c>
      <c r="K162" s="154" t="s">
        <v>188</v>
      </c>
      <c r="L162" s="154" t="s">
        <v>979</v>
      </c>
      <c r="M162" s="154">
        <v>3.6333333333333329</v>
      </c>
      <c r="N162" s="154">
        <v>636</v>
      </c>
      <c r="O162" s="154">
        <v>2.8034571156484138</v>
      </c>
      <c r="P162" s="154" t="s">
        <v>163</v>
      </c>
      <c r="Q162" s="154">
        <v>3</v>
      </c>
      <c r="R162" s="154" t="s">
        <v>53</v>
      </c>
      <c r="S162" s="154" t="s">
        <v>552</v>
      </c>
      <c r="T162" s="154"/>
      <c r="U162" s="154">
        <v>1</v>
      </c>
      <c r="V162" s="154">
        <v>5.1999999999999957</v>
      </c>
      <c r="W162" s="154">
        <v>1</v>
      </c>
      <c r="X162" s="154" t="s">
        <v>931</v>
      </c>
      <c r="Y162" s="154"/>
      <c r="Z162" s="154">
        <v>30.743056133331201</v>
      </c>
      <c r="AA162" s="154">
        <v>3.4921091395460899</v>
      </c>
      <c r="AB162" s="154">
        <v>3</v>
      </c>
      <c r="AC162" s="154">
        <v>21.6776184530348</v>
      </c>
      <c r="AD162" s="154">
        <v>2.5832597777639399</v>
      </c>
      <c r="AE162" s="154">
        <v>3</v>
      </c>
      <c r="AF162" s="154">
        <v>1</v>
      </c>
      <c r="AG162" s="154">
        <v>0</v>
      </c>
    </row>
    <row r="163" spans="1:33" x14ac:dyDescent="0.3">
      <c r="A163" t="s">
        <v>672</v>
      </c>
      <c r="B163" s="154">
        <v>12</v>
      </c>
      <c r="C163" s="154" t="s">
        <v>9</v>
      </c>
      <c r="D163" s="154">
        <v>1</v>
      </c>
      <c r="E163" s="154">
        <v>2</v>
      </c>
      <c r="F163" s="154">
        <v>2</v>
      </c>
      <c r="G163" s="154">
        <v>0.3010299956639812</v>
      </c>
      <c r="H163" s="154" t="s">
        <v>263</v>
      </c>
      <c r="I163" s="154" t="s">
        <v>612</v>
      </c>
      <c r="J163" s="154" t="s">
        <v>58</v>
      </c>
      <c r="K163" s="154" t="s">
        <v>188</v>
      </c>
      <c r="L163" s="154" t="s">
        <v>979</v>
      </c>
      <c r="M163" s="154">
        <v>3.6333333333333329</v>
      </c>
      <c r="N163" s="154">
        <v>636</v>
      </c>
      <c r="O163" s="154">
        <v>2.8034571156484138</v>
      </c>
      <c r="P163" s="154" t="s">
        <v>163</v>
      </c>
      <c r="Q163" s="154">
        <v>3</v>
      </c>
      <c r="R163" s="154" t="s">
        <v>53</v>
      </c>
      <c r="S163" s="154" t="s">
        <v>552</v>
      </c>
      <c r="T163" s="154"/>
      <c r="U163" s="154">
        <v>1</v>
      </c>
      <c r="V163" s="154">
        <v>52.55</v>
      </c>
      <c r="W163" s="154">
        <v>1</v>
      </c>
      <c r="X163" s="154" t="s">
        <v>262</v>
      </c>
      <c r="Y163" s="154"/>
      <c r="Z163" s="154">
        <v>34.9319820416544</v>
      </c>
      <c r="AA163" s="154">
        <v>4.7694870261646898</v>
      </c>
      <c r="AB163" s="154">
        <v>3</v>
      </c>
      <c r="AC163" s="154">
        <v>18.186649903789501</v>
      </c>
      <c r="AD163" s="154">
        <v>2.3699808992731501</v>
      </c>
      <c r="AE163" s="154">
        <v>3</v>
      </c>
      <c r="AF163" s="154">
        <v>1</v>
      </c>
      <c r="AG163" s="154">
        <v>0</v>
      </c>
    </row>
    <row r="164" spans="1:33" x14ac:dyDescent="0.3">
      <c r="A164" t="s">
        <v>673</v>
      </c>
      <c r="B164" s="154">
        <v>12</v>
      </c>
      <c r="C164" s="154" t="s">
        <v>9</v>
      </c>
      <c r="D164" s="154">
        <v>0</v>
      </c>
      <c r="E164" s="154">
        <v>1</v>
      </c>
      <c r="F164" s="154">
        <v>1</v>
      </c>
      <c r="G164" s="154">
        <v>0</v>
      </c>
      <c r="H164" s="154" t="s">
        <v>263</v>
      </c>
      <c r="I164" s="154" t="s">
        <v>611</v>
      </c>
      <c r="J164" s="154" t="s">
        <v>72</v>
      </c>
      <c r="K164" s="154" t="s">
        <v>188</v>
      </c>
      <c r="L164" s="154" t="s">
        <v>979</v>
      </c>
      <c r="M164" s="154">
        <v>3.6333333333333329</v>
      </c>
      <c r="N164" s="154">
        <v>636</v>
      </c>
      <c r="O164" s="154">
        <v>2.8034571156484138</v>
      </c>
      <c r="P164" s="154" t="s">
        <v>163</v>
      </c>
      <c r="Q164" s="154">
        <v>3</v>
      </c>
      <c r="R164" s="154" t="s">
        <v>53</v>
      </c>
      <c r="S164" s="154" t="s">
        <v>552</v>
      </c>
      <c r="T164" s="154"/>
      <c r="U164" s="154">
        <v>1</v>
      </c>
      <c r="V164" s="154">
        <v>25</v>
      </c>
      <c r="W164" s="154">
        <v>1</v>
      </c>
      <c r="X164" s="154" t="s">
        <v>262</v>
      </c>
      <c r="Y164" s="154"/>
      <c r="Z164" s="154">
        <v>33.8633577196074</v>
      </c>
      <c r="AA164" s="154">
        <v>5.0234109117810197</v>
      </c>
      <c r="AB164" s="154">
        <v>3</v>
      </c>
      <c r="AC164" s="154">
        <v>35.576332919677903</v>
      </c>
      <c r="AD164" s="154">
        <v>5.0234109117810197</v>
      </c>
      <c r="AE164" s="154">
        <v>3</v>
      </c>
      <c r="AF164" s="154">
        <v>1</v>
      </c>
      <c r="AG164" s="154">
        <v>0</v>
      </c>
    </row>
    <row r="165" spans="1:33" x14ac:dyDescent="0.3">
      <c r="A165" t="s">
        <v>704</v>
      </c>
      <c r="B165" s="154">
        <v>12</v>
      </c>
      <c r="C165" s="154" t="s">
        <v>9</v>
      </c>
      <c r="D165" s="154">
        <v>0</v>
      </c>
      <c r="E165" s="154">
        <v>1</v>
      </c>
      <c r="F165" s="154">
        <v>1</v>
      </c>
      <c r="G165" s="154">
        <v>0</v>
      </c>
      <c r="H165" s="154" t="s">
        <v>263</v>
      </c>
      <c r="I165" s="154" t="s">
        <v>611</v>
      </c>
      <c r="J165" s="154" t="s">
        <v>72</v>
      </c>
      <c r="K165" s="154" t="s">
        <v>188</v>
      </c>
      <c r="L165" s="154" t="s">
        <v>979</v>
      </c>
      <c r="M165" s="154">
        <v>3.6333333333333329</v>
      </c>
      <c r="N165" s="154">
        <v>636</v>
      </c>
      <c r="O165" s="154">
        <v>2.8034571156484138</v>
      </c>
      <c r="P165" s="154" t="s">
        <v>163</v>
      </c>
      <c r="Q165" s="154">
        <v>3</v>
      </c>
      <c r="R165" s="154" t="s">
        <v>53</v>
      </c>
      <c r="S165" s="154" t="s">
        <v>552</v>
      </c>
      <c r="T165" s="154"/>
      <c r="U165" s="154">
        <v>1</v>
      </c>
      <c r="V165" s="154">
        <v>55</v>
      </c>
      <c r="W165" s="154">
        <v>1</v>
      </c>
      <c r="X165" s="154" t="s">
        <v>262</v>
      </c>
      <c r="Y165" s="154"/>
      <c r="Z165" s="154">
        <v>36.713699470909198</v>
      </c>
      <c r="AA165" s="154">
        <v>5.6611660649659798</v>
      </c>
      <c r="AB165" s="154">
        <v>3</v>
      </c>
      <c r="AC165" s="154">
        <v>35.576332919677903</v>
      </c>
      <c r="AD165" s="154">
        <v>5.6611660649659798</v>
      </c>
      <c r="AE165" s="154">
        <v>3</v>
      </c>
      <c r="AF165" s="154">
        <v>1</v>
      </c>
      <c r="AG165" s="154">
        <v>0</v>
      </c>
    </row>
    <row r="166" spans="1:33" x14ac:dyDescent="0.3">
      <c r="A166" t="s">
        <v>675</v>
      </c>
      <c r="B166" s="154">
        <v>12</v>
      </c>
      <c r="C166" s="154" t="s">
        <v>9</v>
      </c>
      <c r="D166" s="154">
        <v>1</v>
      </c>
      <c r="E166" s="154">
        <v>2</v>
      </c>
      <c r="F166" s="154">
        <v>2</v>
      </c>
      <c r="G166" s="154">
        <v>0.3010299956639812</v>
      </c>
      <c r="H166" s="154" t="s">
        <v>263</v>
      </c>
      <c r="I166" s="154" t="s">
        <v>611</v>
      </c>
      <c r="J166" s="154" t="s">
        <v>72</v>
      </c>
      <c r="K166" s="154" t="s">
        <v>188</v>
      </c>
      <c r="L166" s="154" t="s">
        <v>979</v>
      </c>
      <c r="M166" s="154">
        <v>3.6333333333333329</v>
      </c>
      <c r="N166" s="154">
        <v>636</v>
      </c>
      <c r="O166" s="154">
        <v>2.8034571156484138</v>
      </c>
      <c r="P166" s="154" t="s">
        <v>163</v>
      </c>
      <c r="Q166" s="154">
        <v>3</v>
      </c>
      <c r="R166" s="154" t="s">
        <v>53</v>
      </c>
      <c r="S166" s="154" t="s">
        <v>552</v>
      </c>
      <c r="T166" s="154"/>
      <c r="U166" s="154">
        <v>1</v>
      </c>
      <c r="V166" s="154">
        <v>25</v>
      </c>
      <c r="W166" s="154">
        <v>1</v>
      </c>
      <c r="X166" s="154" t="s">
        <v>262</v>
      </c>
      <c r="Y166" s="154"/>
      <c r="Z166" s="154">
        <v>21.6776184530348</v>
      </c>
      <c r="AA166" s="154">
        <v>2.5832597777639399</v>
      </c>
      <c r="AB166" s="154">
        <v>3</v>
      </c>
      <c r="AC166" s="154">
        <v>23.349315351837699</v>
      </c>
      <c r="AD166" s="154">
        <v>2.5832597777639399</v>
      </c>
      <c r="AE166" s="154">
        <v>3</v>
      </c>
      <c r="AF166" s="154">
        <v>1</v>
      </c>
      <c r="AG166" s="154">
        <v>0</v>
      </c>
    </row>
    <row r="167" spans="1:33" x14ac:dyDescent="0.3">
      <c r="A167" t="s">
        <v>676</v>
      </c>
      <c r="B167" s="154">
        <v>12</v>
      </c>
      <c r="C167" s="154" t="s">
        <v>9</v>
      </c>
      <c r="D167" s="154">
        <v>1</v>
      </c>
      <c r="E167" s="154">
        <v>2</v>
      </c>
      <c r="F167" s="154">
        <v>2</v>
      </c>
      <c r="G167" s="154">
        <v>0.3010299956639812</v>
      </c>
      <c r="H167" s="154" t="s">
        <v>263</v>
      </c>
      <c r="I167" s="154" t="s">
        <v>611</v>
      </c>
      <c r="J167" s="154" t="s">
        <v>72</v>
      </c>
      <c r="K167" s="154" t="s">
        <v>188</v>
      </c>
      <c r="L167" s="154" t="s">
        <v>979</v>
      </c>
      <c r="M167" s="154">
        <v>3.6333333333333329</v>
      </c>
      <c r="N167" s="154">
        <v>636</v>
      </c>
      <c r="O167" s="154">
        <v>2.8034571156484138</v>
      </c>
      <c r="P167" s="154" t="s">
        <v>163</v>
      </c>
      <c r="Q167" s="154">
        <v>3</v>
      </c>
      <c r="R167" s="154" t="s">
        <v>53</v>
      </c>
      <c r="S167" s="154" t="s">
        <v>552</v>
      </c>
      <c r="T167" s="154"/>
      <c r="U167" s="154">
        <v>1</v>
      </c>
      <c r="V167" s="154">
        <v>55</v>
      </c>
      <c r="W167" s="154">
        <v>1</v>
      </c>
      <c r="X167" s="154" t="s">
        <v>262</v>
      </c>
      <c r="Y167" s="154"/>
      <c r="Z167" s="154">
        <v>18.186649903789501</v>
      </c>
      <c r="AA167" s="154">
        <v>2.3699808992731501</v>
      </c>
      <c r="AB167" s="154">
        <v>3</v>
      </c>
      <c r="AC167" s="154">
        <v>23.349315351837699</v>
      </c>
      <c r="AD167" s="154">
        <v>2.3699808992731501</v>
      </c>
      <c r="AE167" s="154">
        <v>3</v>
      </c>
      <c r="AF167" s="154">
        <v>1</v>
      </c>
      <c r="AG167" s="154">
        <v>0</v>
      </c>
    </row>
    <row r="168" spans="1:33" x14ac:dyDescent="0.3">
      <c r="A168" t="s">
        <v>677</v>
      </c>
      <c r="B168" s="154">
        <v>6</v>
      </c>
      <c r="C168" s="154" t="s">
        <v>9</v>
      </c>
      <c r="D168" s="154">
        <v>0</v>
      </c>
      <c r="E168" s="154">
        <v>1</v>
      </c>
      <c r="F168" s="154">
        <v>1</v>
      </c>
      <c r="G168" s="154">
        <v>0</v>
      </c>
      <c r="H168" s="154" t="s">
        <v>263</v>
      </c>
      <c r="I168" s="154" t="s">
        <v>129</v>
      </c>
      <c r="J168" s="154" t="s">
        <v>129</v>
      </c>
      <c r="K168" s="154" t="s">
        <v>507</v>
      </c>
      <c r="L168" s="154" t="s">
        <v>980</v>
      </c>
      <c r="M168" s="154">
        <v>4.6916666666666673</v>
      </c>
      <c r="N168" s="154">
        <v>1360</v>
      </c>
      <c r="O168" s="154">
        <v>3.1335389083702174</v>
      </c>
      <c r="P168" s="154" t="s">
        <v>213</v>
      </c>
      <c r="Q168" s="154">
        <v>1</v>
      </c>
      <c r="R168" s="154" t="s">
        <v>228</v>
      </c>
      <c r="S168" s="154" t="s">
        <v>552</v>
      </c>
      <c r="T168" s="154"/>
      <c r="U168" s="154">
        <v>1</v>
      </c>
      <c r="V168" s="154">
        <v>10</v>
      </c>
      <c r="W168" s="154">
        <v>1</v>
      </c>
      <c r="X168" s="154" t="s">
        <v>931</v>
      </c>
      <c r="Y168" s="154"/>
      <c r="Z168" s="154">
        <v>40.098484848484802</v>
      </c>
      <c r="AA168" s="154">
        <v>7.5772252366220103</v>
      </c>
      <c r="AB168" s="154">
        <v>5</v>
      </c>
      <c r="AC168" s="154">
        <v>28.4</v>
      </c>
      <c r="AD168" s="154">
        <v>4.6690470119715002</v>
      </c>
      <c r="AE168" s="154">
        <v>5</v>
      </c>
      <c r="AF168" s="154">
        <v>0</v>
      </c>
      <c r="AG168" s="154">
        <v>0</v>
      </c>
    </row>
    <row r="169" spans="1:33" x14ac:dyDescent="0.3">
      <c r="A169" t="s">
        <v>678</v>
      </c>
      <c r="B169" s="154">
        <v>6</v>
      </c>
      <c r="C169" s="154" t="s">
        <v>9</v>
      </c>
      <c r="D169" s="154">
        <v>0</v>
      </c>
      <c r="E169" s="154">
        <v>1</v>
      </c>
      <c r="F169" s="154">
        <v>1</v>
      </c>
      <c r="G169" s="154">
        <v>0</v>
      </c>
      <c r="H169" s="154" t="s">
        <v>263</v>
      </c>
      <c r="I169" s="154" t="s">
        <v>129</v>
      </c>
      <c r="J169" s="154" t="s">
        <v>129</v>
      </c>
      <c r="K169" s="154" t="s">
        <v>507</v>
      </c>
      <c r="L169" s="154" t="s">
        <v>980</v>
      </c>
      <c r="M169" s="154">
        <v>4.6916666666666673</v>
      </c>
      <c r="N169" s="154">
        <v>1360</v>
      </c>
      <c r="O169" s="154">
        <v>3.1335389083702174</v>
      </c>
      <c r="P169" s="154" t="s">
        <v>213</v>
      </c>
      <c r="Q169" s="154">
        <v>1</v>
      </c>
      <c r="R169" s="154" t="s">
        <v>228</v>
      </c>
      <c r="S169" s="154" t="s">
        <v>552</v>
      </c>
      <c r="T169" s="154"/>
      <c r="U169" s="154">
        <v>1</v>
      </c>
      <c r="V169" s="154">
        <v>100</v>
      </c>
      <c r="W169" s="154">
        <v>1</v>
      </c>
      <c r="X169" s="154" t="s">
        <v>930</v>
      </c>
      <c r="Y169" s="154"/>
      <c r="Z169" s="154">
        <v>42.383333333333297</v>
      </c>
      <c r="AA169" s="154">
        <v>9.2179625369890292</v>
      </c>
      <c r="AB169" s="154">
        <v>5</v>
      </c>
      <c r="AC169" s="154">
        <v>28.4</v>
      </c>
      <c r="AD169" s="154">
        <v>4.6690470119715002</v>
      </c>
      <c r="AE169" s="154">
        <v>5</v>
      </c>
      <c r="AF169" s="154">
        <v>0</v>
      </c>
      <c r="AG169" s="154">
        <v>0</v>
      </c>
    </row>
    <row r="170" spans="1:33" x14ac:dyDescent="0.3">
      <c r="A170" t="s">
        <v>679</v>
      </c>
      <c r="B170" s="154">
        <v>6</v>
      </c>
      <c r="C170" s="154" t="s">
        <v>9</v>
      </c>
      <c r="D170" s="154">
        <v>4</v>
      </c>
      <c r="E170" s="154">
        <v>2</v>
      </c>
      <c r="F170" s="154">
        <v>2</v>
      </c>
      <c r="G170" s="154">
        <v>0.3010299956639812</v>
      </c>
      <c r="H170" s="154" t="s">
        <v>263</v>
      </c>
      <c r="I170" s="154" t="s">
        <v>129</v>
      </c>
      <c r="J170" s="154" t="s">
        <v>129</v>
      </c>
      <c r="K170" s="154" t="s">
        <v>507</v>
      </c>
      <c r="L170" s="154" t="s">
        <v>980</v>
      </c>
      <c r="M170" s="154">
        <v>4.6916666666666673</v>
      </c>
      <c r="N170" s="154">
        <v>1360</v>
      </c>
      <c r="O170" s="154">
        <v>3.1335389083702174</v>
      </c>
      <c r="P170" s="154" t="s">
        <v>213</v>
      </c>
      <c r="Q170" s="154">
        <v>1</v>
      </c>
      <c r="R170" s="154" t="s">
        <v>228</v>
      </c>
      <c r="S170" s="154" t="s">
        <v>552</v>
      </c>
      <c r="T170" s="154"/>
      <c r="U170" s="154">
        <v>1</v>
      </c>
      <c r="V170" s="154">
        <v>10</v>
      </c>
      <c r="W170" s="154">
        <v>1</v>
      </c>
      <c r="X170" s="154" t="s">
        <v>931</v>
      </c>
      <c r="Y170" s="154"/>
      <c r="Z170" s="154">
        <v>45.156060606060599</v>
      </c>
      <c r="AA170" s="154">
        <v>5.1626261638099598</v>
      </c>
      <c r="AB170" s="154">
        <v>5</v>
      </c>
      <c r="AC170" s="154">
        <v>39.299999999999997</v>
      </c>
      <c r="AD170" s="154">
        <v>5.1063685726747199</v>
      </c>
      <c r="AE170" s="154">
        <v>5</v>
      </c>
      <c r="AF170" s="154">
        <v>0</v>
      </c>
      <c r="AG170" s="154">
        <v>0</v>
      </c>
    </row>
    <row r="171" spans="1:33" x14ac:dyDescent="0.3">
      <c r="A171" t="s">
        <v>680</v>
      </c>
      <c r="B171" s="154">
        <v>6</v>
      </c>
      <c r="C171" s="154" t="s">
        <v>9</v>
      </c>
      <c r="D171" s="154">
        <v>4</v>
      </c>
      <c r="E171" s="154">
        <v>2</v>
      </c>
      <c r="F171" s="154">
        <v>2</v>
      </c>
      <c r="G171" s="154">
        <v>0.3010299956639812</v>
      </c>
      <c r="H171" s="154" t="s">
        <v>263</v>
      </c>
      <c r="I171" s="154" t="s">
        <v>129</v>
      </c>
      <c r="J171" s="154" t="s">
        <v>129</v>
      </c>
      <c r="K171" s="154" t="s">
        <v>507</v>
      </c>
      <c r="L171" s="154" t="s">
        <v>980</v>
      </c>
      <c r="M171" s="154">
        <v>4.6916666666666673</v>
      </c>
      <c r="N171" s="154">
        <v>1360</v>
      </c>
      <c r="O171" s="154">
        <v>3.1335389083702174</v>
      </c>
      <c r="P171" s="154" t="s">
        <v>213</v>
      </c>
      <c r="Q171" s="154">
        <v>1</v>
      </c>
      <c r="R171" s="154" t="s">
        <v>228</v>
      </c>
      <c r="S171" s="154" t="s">
        <v>552</v>
      </c>
      <c r="T171" s="154"/>
      <c r="U171" s="154">
        <v>1</v>
      </c>
      <c r="V171" s="154">
        <v>100</v>
      </c>
      <c r="W171" s="154">
        <v>1</v>
      </c>
      <c r="X171" s="154" t="s">
        <v>930</v>
      </c>
      <c r="Y171" s="154"/>
      <c r="Z171" s="154">
        <v>44.816666666666698</v>
      </c>
      <c r="AA171" s="154">
        <v>6.6131707809323999</v>
      </c>
      <c r="AB171" s="154">
        <v>5</v>
      </c>
      <c r="AC171" s="154">
        <v>39.299999999999997</v>
      </c>
      <c r="AD171" s="154">
        <v>5.1063685726747199</v>
      </c>
      <c r="AE171" s="154">
        <v>5</v>
      </c>
      <c r="AF171" s="154">
        <v>0</v>
      </c>
      <c r="AG171" s="154">
        <v>0</v>
      </c>
    </row>
    <row r="172" spans="1:33" x14ac:dyDescent="0.3">
      <c r="A172" t="s">
        <v>681</v>
      </c>
      <c r="B172" s="154">
        <v>6</v>
      </c>
      <c r="C172" s="154" t="s">
        <v>9</v>
      </c>
      <c r="D172" s="154">
        <v>1</v>
      </c>
      <c r="E172" s="154">
        <v>3</v>
      </c>
      <c r="F172" s="154">
        <v>3</v>
      </c>
      <c r="G172" s="154">
        <v>0.47712125471966244</v>
      </c>
      <c r="H172" s="154" t="s">
        <v>263</v>
      </c>
      <c r="I172" s="154" t="s">
        <v>129</v>
      </c>
      <c r="J172" s="154" t="s">
        <v>129</v>
      </c>
      <c r="K172" s="154" t="s">
        <v>507</v>
      </c>
      <c r="L172" s="154" t="s">
        <v>980</v>
      </c>
      <c r="M172" s="154">
        <v>4.6916666666666673</v>
      </c>
      <c r="N172" s="154">
        <v>1360</v>
      </c>
      <c r="O172" s="154">
        <v>3.1335389083702174</v>
      </c>
      <c r="P172" s="154" t="s">
        <v>213</v>
      </c>
      <c r="Q172" s="154">
        <v>1</v>
      </c>
      <c r="R172" s="154" t="s">
        <v>228</v>
      </c>
      <c r="S172" s="154" t="s">
        <v>552</v>
      </c>
      <c r="T172" s="154"/>
      <c r="U172" s="154">
        <v>1</v>
      </c>
      <c r="V172" s="154">
        <v>10</v>
      </c>
      <c r="W172" s="154">
        <v>1</v>
      </c>
      <c r="X172" s="154" t="s">
        <v>931</v>
      </c>
      <c r="Y172" s="154"/>
      <c r="Z172" s="154">
        <v>42.0015151515152</v>
      </c>
      <c r="AA172" s="154">
        <v>4.8738517283909903</v>
      </c>
      <c r="AB172" s="154">
        <v>5</v>
      </c>
      <c r="AC172" s="154">
        <v>33.5</v>
      </c>
      <c r="AD172" s="154">
        <v>10.553435459602699</v>
      </c>
      <c r="AE172" s="154">
        <v>5</v>
      </c>
      <c r="AF172" s="154">
        <v>0</v>
      </c>
      <c r="AG172" s="154">
        <v>0</v>
      </c>
    </row>
    <row r="173" spans="1:33" x14ac:dyDescent="0.3">
      <c r="A173" t="s">
        <v>682</v>
      </c>
      <c r="B173" s="154">
        <v>6</v>
      </c>
      <c r="C173" s="154" t="s">
        <v>9</v>
      </c>
      <c r="D173" s="154">
        <v>1</v>
      </c>
      <c r="E173" s="154">
        <v>3</v>
      </c>
      <c r="F173" s="154">
        <v>3</v>
      </c>
      <c r="G173" s="154">
        <v>0.47712125471966244</v>
      </c>
      <c r="H173" s="154" t="s">
        <v>263</v>
      </c>
      <c r="I173" s="154" t="s">
        <v>129</v>
      </c>
      <c r="J173" s="154" t="s">
        <v>129</v>
      </c>
      <c r="K173" s="154" t="s">
        <v>507</v>
      </c>
      <c r="L173" s="154" t="s">
        <v>980</v>
      </c>
      <c r="M173" s="154">
        <v>4.6916666666666673</v>
      </c>
      <c r="N173" s="154">
        <v>1360</v>
      </c>
      <c r="O173" s="154">
        <v>3.1335389083702174</v>
      </c>
      <c r="P173" s="154" t="s">
        <v>213</v>
      </c>
      <c r="Q173" s="154">
        <v>1</v>
      </c>
      <c r="R173" s="154" t="s">
        <v>228</v>
      </c>
      <c r="S173" s="154" t="s">
        <v>552</v>
      </c>
      <c r="T173" s="154"/>
      <c r="U173" s="154">
        <v>1</v>
      </c>
      <c r="V173" s="154">
        <v>100</v>
      </c>
      <c r="W173" s="154">
        <v>1</v>
      </c>
      <c r="X173" s="154" t="s">
        <v>930</v>
      </c>
      <c r="Y173" s="154"/>
      <c r="Z173" s="154">
        <v>41.95</v>
      </c>
      <c r="AA173" s="154">
        <v>4.7476602424539198</v>
      </c>
      <c r="AB173" s="154">
        <v>5</v>
      </c>
      <c r="AC173" s="154">
        <v>33.5</v>
      </c>
      <c r="AD173" s="154">
        <v>10.553435459602699</v>
      </c>
      <c r="AE173" s="154">
        <v>5</v>
      </c>
      <c r="AF173" s="154">
        <v>0</v>
      </c>
      <c r="AG173" s="154">
        <v>0</v>
      </c>
    </row>
    <row r="174" spans="1:33" x14ac:dyDescent="0.3">
      <c r="A174" t="s">
        <v>685</v>
      </c>
      <c r="B174" s="154">
        <v>6</v>
      </c>
      <c r="C174" s="154" t="s">
        <v>9</v>
      </c>
      <c r="D174" s="154">
        <v>0</v>
      </c>
      <c r="E174" s="154">
        <v>1</v>
      </c>
      <c r="F174" s="154">
        <v>1</v>
      </c>
      <c r="G174" s="154">
        <v>0</v>
      </c>
      <c r="H174" s="154" t="s">
        <v>263</v>
      </c>
      <c r="I174" s="154" t="s">
        <v>129</v>
      </c>
      <c r="J174" s="154" t="s">
        <v>129</v>
      </c>
      <c r="K174" s="154" t="s">
        <v>507</v>
      </c>
      <c r="L174" s="154" t="s">
        <v>980</v>
      </c>
      <c r="M174" s="154">
        <v>4.6916666666666673</v>
      </c>
      <c r="N174" s="154">
        <v>1360</v>
      </c>
      <c r="O174" s="154">
        <v>3.1335389083702174</v>
      </c>
      <c r="P174" s="154" t="s">
        <v>213</v>
      </c>
      <c r="Q174" s="154">
        <v>1</v>
      </c>
      <c r="R174" s="154" t="s">
        <v>513</v>
      </c>
      <c r="S174" s="154" t="s">
        <v>559</v>
      </c>
      <c r="T174" s="154"/>
      <c r="U174" s="154">
        <v>4</v>
      </c>
      <c r="V174" s="154">
        <v>10</v>
      </c>
      <c r="W174" s="154">
        <v>1</v>
      </c>
      <c r="X174" s="154" t="s">
        <v>931</v>
      </c>
      <c r="Y174" s="154"/>
      <c r="Z174" s="154">
        <v>20.183333333333302</v>
      </c>
      <c r="AA174" s="154">
        <v>3.1718159887778099</v>
      </c>
      <c r="AB174" s="154">
        <v>5</v>
      </c>
      <c r="AC174" s="154">
        <v>18.8</v>
      </c>
      <c r="AD174" s="154">
        <v>4.5359673720166898</v>
      </c>
      <c r="AE174" s="154">
        <v>5</v>
      </c>
      <c r="AF174" s="154">
        <v>0</v>
      </c>
      <c r="AG174" s="154">
        <v>0</v>
      </c>
    </row>
    <row r="175" spans="1:33" x14ac:dyDescent="0.3">
      <c r="A175" t="s">
        <v>686</v>
      </c>
      <c r="B175" s="154">
        <v>6</v>
      </c>
      <c r="C175" s="154" t="s">
        <v>9</v>
      </c>
      <c r="D175" s="154">
        <v>0</v>
      </c>
      <c r="E175" s="154">
        <v>1</v>
      </c>
      <c r="F175" s="154">
        <v>1</v>
      </c>
      <c r="G175" s="154">
        <v>0</v>
      </c>
      <c r="H175" s="154" t="s">
        <v>263</v>
      </c>
      <c r="I175" s="154" t="s">
        <v>129</v>
      </c>
      <c r="J175" s="154" t="s">
        <v>129</v>
      </c>
      <c r="K175" s="154" t="s">
        <v>507</v>
      </c>
      <c r="L175" s="154" t="s">
        <v>980</v>
      </c>
      <c r="M175" s="154">
        <v>4.6916666666666673</v>
      </c>
      <c r="N175" s="154">
        <v>1360</v>
      </c>
      <c r="O175" s="154">
        <v>3.1335389083702174</v>
      </c>
      <c r="P175" s="154" t="s">
        <v>213</v>
      </c>
      <c r="Q175" s="154">
        <v>1</v>
      </c>
      <c r="R175" s="154" t="s">
        <v>513</v>
      </c>
      <c r="S175" s="154" t="s">
        <v>559</v>
      </c>
      <c r="T175" s="154"/>
      <c r="U175" s="154">
        <v>4</v>
      </c>
      <c r="V175" s="154">
        <v>100</v>
      </c>
      <c r="W175" s="154">
        <v>1</v>
      </c>
      <c r="X175" s="154" t="s">
        <v>930</v>
      </c>
      <c r="Y175" s="154"/>
      <c r="Z175" s="154">
        <v>21.7</v>
      </c>
      <c r="AA175" s="154">
        <v>2.65727512898291</v>
      </c>
      <c r="AB175" s="154">
        <v>5</v>
      </c>
      <c r="AC175" s="154">
        <v>18.8</v>
      </c>
      <c r="AD175" s="154">
        <v>4.5359673720166898</v>
      </c>
      <c r="AE175" s="154">
        <v>5</v>
      </c>
      <c r="AF175" s="154">
        <v>0</v>
      </c>
      <c r="AG175" s="154">
        <v>0</v>
      </c>
    </row>
    <row r="176" spans="1:33" x14ac:dyDescent="0.3">
      <c r="A176" t="s">
        <v>687</v>
      </c>
      <c r="B176" s="154">
        <v>6</v>
      </c>
      <c r="C176" s="154" t="s">
        <v>9</v>
      </c>
      <c r="D176" s="154">
        <v>4</v>
      </c>
      <c r="E176" s="154">
        <v>2</v>
      </c>
      <c r="F176" s="154">
        <v>2</v>
      </c>
      <c r="G176" s="154">
        <v>0.3010299956639812</v>
      </c>
      <c r="H176" s="154" t="s">
        <v>263</v>
      </c>
      <c r="I176" s="154" t="s">
        <v>129</v>
      </c>
      <c r="J176" s="154" t="s">
        <v>129</v>
      </c>
      <c r="K176" s="154" t="s">
        <v>507</v>
      </c>
      <c r="L176" s="154" t="s">
        <v>980</v>
      </c>
      <c r="M176" s="154">
        <v>4.6916666666666673</v>
      </c>
      <c r="N176" s="154">
        <v>1360</v>
      </c>
      <c r="O176" s="154">
        <v>3.1335389083702174</v>
      </c>
      <c r="P176" s="154" t="s">
        <v>213</v>
      </c>
      <c r="Q176" s="154">
        <v>1</v>
      </c>
      <c r="R176" s="154" t="s">
        <v>513</v>
      </c>
      <c r="S176" s="154" t="s">
        <v>559</v>
      </c>
      <c r="T176" s="154"/>
      <c r="U176" s="154">
        <v>4</v>
      </c>
      <c r="V176" s="154">
        <v>10</v>
      </c>
      <c r="W176" s="154">
        <v>1</v>
      </c>
      <c r="X176" s="154" t="s">
        <v>931</v>
      </c>
      <c r="Y176" s="154"/>
      <c r="Z176" s="154">
        <v>18.8</v>
      </c>
      <c r="AA176" s="154">
        <v>2.94014360949333</v>
      </c>
      <c r="AB176" s="154">
        <v>5</v>
      </c>
      <c r="AC176" s="154">
        <v>18.899999999999999</v>
      </c>
      <c r="AD176" s="154">
        <v>3.7483329627982598</v>
      </c>
      <c r="AE176" s="154">
        <v>5</v>
      </c>
      <c r="AF176" s="154">
        <v>0</v>
      </c>
      <c r="AG176" s="154">
        <v>0</v>
      </c>
    </row>
    <row r="177" spans="1:33" x14ac:dyDescent="0.3">
      <c r="A177" t="s">
        <v>688</v>
      </c>
      <c r="B177" s="154">
        <v>6</v>
      </c>
      <c r="C177" s="154" t="s">
        <v>9</v>
      </c>
      <c r="D177" s="154">
        <v>4</v>
      </c>
      <c r="E177" s="154">
        <v>2</v>
      </c>
      <c r="F177" s="154">
        <v>2</v>
      </c>
      <c r="G177" s="154">
        <v>0.3010299956639812</v>
      </c>
      <c r="H177" s="154" t="s">
        <v>263</v>
      </c>
      <c r="I177" s="154" t="s">
        <v>129</v>
      </c>
      <c r="J177" s="154" t="s">
        <v>129</v>
      </c>
      <c r="K177" s="154" t="s">
        <v>507</v>
      </c>
      <c r="L177" s="154" t="s">
        <v>980</v>
      </c>
      <c r="M177" s="154">
        <v>4.6916666666666673</v>
      </c>
      <c r="N177" s="154">
        <v>1360</v>
      </c>
      <c r="O177" s="154">
        <v>3.1335389083702174</v>
      </c>
      <c r="P177" s="154" t="s">
        <v>213</v>
      </c>
      <c r="Q177" s="154">
        <v>1</v>
      </c>
      <c r="R177" s="154" t="s">
        <v>513</v>
      </c>
      <c r="S177" s="154" t="s">
        <v>559</v>
      </c>
      <c r="T177" s="154"/>
      <c r="U177" s="154">
        <v>4</v>
      </c>
      <c r="V177" s="154">
        <v>100</v>
      </c>
      <c r="W177" s="154">
        <v>1</v>
      </c>
      <c r="X177" s="154" t="s">
        <v>930</v>
      </c>
      <c r="Y177" s="154"/>
      <c r="Z177" s="154">
        <v>18.233333333333299</v>
      </c>
      <c r="AA177" s="154">
        <v>4.0149027938973196</v>
      </c>
      <c r="AB177" s="154">
        <v>5</v>
      </c>
      <c r="AC177" s="154">
        <v>18.899999999999999</v>
      </c>
      <c r="AD177" s="154">
        <v>3.7483329627982598</v>
      </c>
      <c r="AE177" s="154">
        <v>5</v>
      </c>
      <c r="AF177" s="154">
        <v>0</v>
      </c>
      <c r="AG177" s="154">
        <v>0</v>
      </c>
    </row>
    <row r="178" spans="1:33" x14ac:dyDescent="0.3">
      <c r="A178" t="s">
        <v>689</v>
      </c>
      <c r="B178" s="154">
        <v>6</v>
      </c>
      <c r="C178" s="154" t="s">
        <v>9</v>
      </c>
      <c r="D178" s="154">
        <v>1</v>
      </c>
      <c r="E178" s="154">
        <v>3</v>
      </c>
      <c r="F178" s="154">
        <v>3</v>
      </c>
      <c r="G178" s="154">
        <v>0.47712125471966244</v>
      </c>
      <c r="H178" s="154" t="s">
        <v>263</v>
      </c>
      <c r="I178" s="154" t="s">
        <v>129</v>
      </c>
      <c r="J178" s="154" t="s">
        <v>129</v>
      </c>
      <c r="K178" s="154" t="s">
        <v>507</v>
      </c>
      <c r="L178" s="154" t="s">
        <v>980</v>
      </c>
      <c r="M178" s="154">
        <v>4.6916666666666673</v>
      </c>
      <c r="N178" s="154">
        <v>1360</v>
      </c>
      <c r="O178" s="154">
        <v>3.1335389083702174</v>
      </c>
      <c r="P178" s="154" t="s">
        <v>213</v>
      </c>
      <c r="Q178" s="154">
        <v>1</v>
      </c>
      <c r="R178" s="154" t="s">
        <v>513</v>
      </c>
      <c r="S178" s="154" t="s">
        <v>559</v>
      </c>
      <c r="T178" s="154"/>
      <c r="U178" s="154">
        <v>4</v>
      </c>
      <c r="V178" s="154">
        <v>10</v>
      </c>
      <c r="W178" s="154">
        <v>1</v>
      </c>
      <c r="X178" s="154" t="s">
        <v>931</v>
      </c>
      <c r="Y178" s="154"/>
      <c r="Z178" s="154">
        <v>17.283333333333299</v>
      </c>
      <c r="AA178" s="154">
        <v>2.9642546374351202</v>
      </c>
      <c r="AB178" s="154">
        <v>5</v>
      </c>
      <c r="AC178" s="154">
        <v>19.7</v>
      </c>
      <c r="AD178" s="154">
        <v>4.72493386197098</v>
      </c>
      <c r="AE178" s="154">
        <v>5</v>
      </c>
      <c r="AF178" s="154">
        <v>0</v>
      </c>
      <c r="AG178" s="154">
        <v>0</v>
      </c>
    </row>
    <row r="179" spans="1:33" x14ac:dyDescent="0.3">
      <c r="A179" t="s">
        <v>690</v>
      </c>
      <c r="B179" s="154">
        <v>6</v>
      </c>
      <c r="C179" s="154" t="s">
        <v>9</v>
      </c>
      <c r="D179" s="154">
        <v>1</v>
      </c>
      <c r="E179" s="154">
        <v>3</v>
      </c>
      <c r="F179" s="154">
        <v>3</v>
      </c>
      <c r="G179" s="154">
        <v>0.47712125471966244</v>
      </c>
      <c r="H179" s="154" t="s">
        <v>263</v>
      </c>
      <c r="I179" s="154" t="s">
        <v>129</v>
      </c>
      <c r="J179" s="154" t="s">
        <v>129</v>
      </c>
      <c r="K179" s="154" t="s">
        <v>507</v>
      </c>
      <c r="L179" s="154" t="s">
        <v>980</v>
      </c>
      <c r="M179" s="154">
        <v>4.6916666666666673</v>
      </c>
      <c r="N179" s="154">
        <v>1360</v>
      </c>
      <c r="O179" s="154">
        <v>3.1335389083702174</v>
      </c>
      <c r="P179" s="154" t="s">
        <v>213</v>
      </c>
      <c r="Q179" s="154">
        <v>1</v>
      </c>
      <c r="R179" s="154" t="s">
        <v>513</v>
      </c>
      <c r="S179" s="154" t="s">
        <v>559</v>
      </c>
      <c r="T179" s="154"/>
      <c r="U179" s="154">
        <v>4</v>
      </c>
      <c r="V179" s="154">
        <v>100</v>
      </c>
      <c r="W179" s="154">
        <v>1</v>
      </c>
      <c r="X179" s="154" t="s">
        <v>930</v>
      </c>
      <c r="Y179" s="154"/>
      <c r="Z179" s="154">
        <v>17.600000000000001</v>
      </c>
      <c r="AA179" s="154">
        <v>3.07792318148313</v>
      </c>
      <c r="AB179" s="154">
        <v>5</v>
      </c>
      <c r="AC179" s="154">
        <v>19.7</v>
      </c>
      <c r="AD179" s="154">
        <v>4.72493386197098</v>
      </c>
      <c r="AE179" s="154">
        <v>5</v>
      </c>
      <c r="AF179" s="154">
        <v>0</v>
      </c>
      <c r="AG179" s="154">
        <v>0</v>
      </c>
    </row>
    <row r="180" spans="1:33" x14ac:dyDescent="0.3">
      <c r="A180" t="s">
        <v>659</v>
      </c>
      <c r="B180" s="154">
        <v>12</v>
      </c>
      <c r="C180" s="154" t="s">
        <v>9</v>
      </c>
      <c r="D180" s="154">
        <v>2</v>
      </c>
      <c r="E180" s="154">
        <v>1</v>
      </c>
      <c r="F180" s="154">
        <v>1</v>
      </c>
      <c r="G180" s="154">
        <v>0</v>
      </c>
      <c r="H180" s="154" t="s">
        <v>263</v>
      </c>
      <c r="I180" s="154" t="s">
        <v>612</v>
      </c>
      <c r="J180" s="154" t="s">
        <v>58</v>
      </c>
      <c r="K180" s="154" t="s">
        <v>188</v>
      </c>
      <c r="L180" s="154" t="s">
        <v>979</v>
      </c>
      <c r="M180" s="154">
        <v>3.6333333333333329</v>
      </c>
      <c r="N180" s="154">
        <v>636</v>
      </c>
      <c r="O180" s="154">
        <v>2.8034571156484138</v>
      </c>
      <c r="P180" s="154" t="s">
        <v>163</v>
      </c>
      <c r="Q180" s="154">
        <v>3</v>
      </c>
      <c r="R180" s="154" t="s">
        <v>200</v>
      </c>
      <c r="S180" s="154" t="s">
        <v>981</v>
      </c>
      <c r="T180" s="154" t="s">
        <v>981</v>
      </c>
      <c r="U180" s="154">
        <v>1</v>
      </c>
      <c r="V180" s="154">
        <v>1.7999999999999989</v>
      </c>
      <c r="W180" s="154"/>
      <c r="X180" s="154"/>
      <c r="Y180" s="154"/>
      <c r="Z180" s="154">
        <v>119.761000587681</v>
      </c>
      <c r="AA180" s="154">
        <v>37.960859698481656</v>
      </c>
      <c r="AB180" s="154">
        <v>3</v>
      </c>
      <c r="AC180" s="154">
        <v>5.0974155174367297</v>
      </c>
      <c r="AD180" s="154">
        <v>3.374116057827143</v>
      </c>
      <c r="AE180" s="154">
        <v>3</v>
      </c>
      <c r="AF180" s="154">
        <v>2</v>
      </c>
      <c r="AG180" s="154">
        <v>2</v>
      </c>
    </row>
    <row r="181" spans="1:33" x14ac:dyDescent="0.3">
      <c r="A181" t="s">
        <v>660</v>
      </c>
      <c r="B181" s="154">
        <v>12</v>
      </c>
      <c r="C181" s="154" t="s">
        <v>9</v>
      </c>
      <c r="D181" s="154">
        <v>2</v>
      </c>
      <c r="E181" s="154">
        <v>1</v>
      </c>
      <c r="F181" s="154">
        <v>1</v>
      </c>
      <c r="G181" s="154">
        <v>0</v>
      </c>
      <c r="H181" s="154" t="s">
        <v>263</v>
      </c>
      <c r="I181" s="154" t="s">
        <v>612</v>
      </c>
      <c r="J181" s="154" t="s">
        <v>58</v>
      </c>
      <c r="K181" s="154" t="s">
        <v>188</v>
      </c>
      <c r="L181" s="154" t="s">
        <v>979</v>
      </c>
      <c r="M181" s="154">
        <v>3.6333333333333329</v>
      </c>
      <c r="N181" s="154">
        <v>636</v>
      </c>
      <c r="O181" s="154">
        <v>2.8034571156484138</v>
      </c>
      <c r="P181" s="154" t="s">
        <v>163</v>
      </c>
      <c r="Q181" s="154">
        <v>3</v>
      </c>
      <c r="R181" s="154" t="s">
        <v>200</v>
      </c>
      <c r="S181" s="154" t="s">
        <v>981</v>
      </c>
      <c r="T181" s="154" t="s">
        <v>981</v>
      </c>
      <c r="U181" s="154">
        <v>1</v>
      </c>
      <c r="V181" s="154">
        <v>17.049999999999997</v>
      </c>
      <c r="W181" s="154"/>
      <c r="X181" s="154"/>
      <c r="Y181" s="154"/>
      <c r="Z181" s="154">
        <v>106.062215218061</v>
      </c>
      <c r="AA181" s="154">
        <v>37.961544381122501</v>
      </c>
      <c r="AB181" s="154">
        <v>3</v>
      </c>
      <c r="AC181" s="154">
        <v>10.1469995282732</v>
      </c>
      <c r="AD181" s="154">
        <v>5.4870466898187473</v>
      </c>
      <c r="AE181" s="154">
        <v>3</v>
      </c>
      <c r="AF181" s="154">
        <v>2</v>
      </c>
      <c r="AG181" s="154">
        <v>2</v>
      </c>
    </row>
    <row r="182" spans="1:33" x14ac:dyDescent="0.3">
      <c r="A182" t="s">
        <v>661</v>
      </c>
      <c r="B182" s="154">
        <v>12</v>
      </c>
      <c r="C182" s="154" t="s">
        <v>9</v>
      </c>
      <c r="D182" s="154">
        <v>2</v>
      </c>
      <c r="E182" s="154">
        <v>1</v>
      </c>
      <c r="F182" s="154">
        <v>1</v>
      </c>
      <c r="G182" s="154">
        <v>0</v>
      </c>
      <c r="H182" s="154" t="s">
        <v>263</v>
      </c>
      <c r="I182" s="154" t="s">
        <v>612</v>
      </c>
      <c r="J182" s="154" t="s">
        <v>58</v>
      </c>
      <c r="K182" s="154" t="s">
        <v>188</v>
      </c>
      <c r="L182" s="154" t="s">
        <v>979</v>
      </c>
      <c r="M182" s="154">
        <v>3.6333333333333329</v>
      </c>
      <c r="N182" s="154">
        <v>636</v>
      </c>
      <c r="O182" s="154">
        <v>2.8034571156484138</v>
      </c>
      <c r="P182" s="154" t="s">
        <v>163</v>
      </c>
      <c r="Q182" s="154">
        <v>3</v>
      </c>
      <c r="R182" s="154" t="s">
        <v>200</v>
      </c>
      <c r="S182" s="154" t="s">
        <v>981</v>
      </c>
      <c r="T182" s="154" t="s">
        <v>981</v>
      </c>
      <c r="U182" s="154">
        <v>1</v>
      </c>
      <c r="V182" s="154">
        <v>5.1999999999999957</v>
      </c>
      <c r="W182" s="154"/>
      <c r="X182" s="154"/>
      <c r="Y182" s="154"/>
      <c r="Z182" s="154">
        <v>60.219866809678003</v>
      </c>
      <c r="AA182" s="154">
        <v>57.788584316705837</v>
      </c>
      <c r="AB182" s="154">
        <v>3</v>
      </c>
      <c r="AC182" s="154">
        <v>9.1128902616106302</v>
      </c>
      <c r="AD182" s="154">
        <v>4.6407789447953967</v>
      </c>
      <c r="AE182" s="154">
        <v>3</v>
      </c>
      <c r="AF182" s="154">
        <v>2</v>
      </c>
      <c r="AG182" s="154">
        <v>2</v>
      </c>
    </row>
    <row r="183" spans="1:33" x14ac:dyDescent="0.3">
      <c r="A183" t="s">
        <v>662</v>
      </c>
      <c r="B183" s="154">
        <v>12</v>
      </c>
      <c r="C183" s="154" t="s">
        <v>9</v>
      </c>
      <c r="D183" s="154">
        <v>2</v>
      </c>
      <c r="E183" s="154">
        <v>1</v>
      </c>
      <c r="F183" s="154">
        <v>1</v>
      </c>
      <c r="G183" s="154">
        <v>0</v>
      </c>
      <c r="H183" s="154" t="s">
        <v>263</v>
      </c>
      <c r="I183" s="154" t="s">
        <v>612</v>
      </c>
      <c r="J183" s="154" t="s">
        <v>58</v>
      </c>
      <c r="K183" s="154" t="s">
        <v>188</v>
      </c>
      <c r="L183" s="154" t="s">
        <v>979</v>
      </c>
      <c r="M183" s="154">
        <v>3.6333333333333329</v>
      </c>
      <c r="N183" s="154">
        <v>636</v>
      </c>
      <c r="O183" s="154">
        <v>2.8034571156484138</v>
      </c>
      <c r="P183" s="154" t="s">
        <v>163</v>
      </c>
      <c r="Q183" s="154">
        <v>3</v>
      </c>
      <c r="R183" s="154" t="s">
        <v>200</v>
      </c>
      <c r="S183" s="154" t="s">
        <v>981</v>
      </c>
      <c r="T183" s="154" t="s">
        <v>981</v>
      </c>
      <c r="U183" s="154">
        <v>1</v>
      </c>
      <c r="V183" s="154">
        <v>52.55</v>
      </c>
      <c r="W183" s="154"/>
      <c r="X183" s="154"/>
      <c r="Y183" s="154"/>
      <c r="Z183" s="154">
        <v>66.004711996352597</v>
      </c>
      <c r="AA183" s="154">
        <v>48.509765157681258</v>
      </c>
      <c r="AB183" s="154">
        <v>3</v>
      </c>
      <c r="AC183" s="154">
        <v>13.677834379125899</v>
      </c>
      <c r="AD183" s="154">
        <v>10.971354649071008</v>
      </c>
      <c r="AE183" s="154">
        <v>3</v>
      </c>
      <c r="AF183" s="154">
        <v>2</v>
      </c>
      <c r="AG183" s="154">
        <v>2</v>
      </c>
    </row>
    <row r="184" spans="1:33" x14ac:dyDescent="0.3">
      <c r="A184" t="s">
        <v>663</v>
      </c>
      <c r="B184" s="154">
        <v>12</v>
      </c>
      <c r="C184" s="154" t="s">
        <v>9</v>
      </c>
      <c r="D184" s="154">
        <v>2</v>
      </c>
      <c r="E184" s="154">
        <v>1</v>
      </c>
      <c r="F184" s="154">
        <v>1</v>
      </c>
      <c r="G184" s="154">
        <v>0</v>
      </c>
      <c r="H184" s="154" t="s">
        <v>263</v>
      </c>
      <c r="I184" s="154" t="s">
        <v>611</v>
      </c>
      <c r="J184" s="154" t="s">
        <v>72</v>
      </c>
      <c r="K184" s="154" t="s">
        <v>188</v>
      </c>
      <c r="L184" s="154" t="s">
        <v>979</v>
      </c>
      <c r="M184" s="154">
        <v>3.6333333333333329</v>
      </c>
      <c r="N184" s="154">
        <v>636</v>
      </c>
      <c r="O184" s="154">
        <v>2.8034571156484138</v>
      </c>
      <c r="P184" s="154" t="s">
        <v>163</v>
      </c>
      <c r="Q184" s="154">
        <v>3</v>
      </c>
      <c r="R184" s="154" t="s">
        <v>200</v>
      </c>
      <c r="S184" s="154" t="s">
        <v>981</v>
      </c>
      <c r="T184" s="154" t="s">
        <v>981</v>
      </c>
      <c r="U184" s="154">
        <v>1</v>
      </c>
      <c r="V184" s="154">
        <v>25</v>
      </c>
      <c r="W184" s="154"/>
      <c r="X184" s="154"/>
      <c r="Y184" s="154"/>
      <c r="Z184" s="154">
        <v>9.1128902616106302</v>
      </c>
      <c r="AA184" s="154">
        <v>4.6407789447953967</v>
      </c>
      <c r="AB184" s="154">
        <v>3</v>
      </c>
      <c r="AC184" s="154">
        <v>10.1469995282732</v>
      </c>
      <c r="AD184" s="154">
        <v>5.4870466898187473</v>
      </c>
      <c r="AE184" s="154">
        <v>3</v>
      </c>
      <c r="AF184" s="154">
        <v>2</v>
      </c>
      <c r="AG184" s="154">
        <v>2</v>
      </c>
    </row>
    <row r="185" spans="1:33" x14ac:dyDescent="0.3">
      <c r="A185" t="s">
        <v>664</v>
      </c>
      <c r="B185" s="154">
        <v>12</v>
      </c>
      <c r="C185" s="154" t="s">
        <v>9</v>
      </c>
      <c r="D185" s="154">
        <v>2</v>
      </c>
      <c r="E185" s="154">
        <v>1</v>
      </c>
      <c r="F185" s="154">
        <v>1</v>
      </c>
      <c r="G185" s="154">
        <v>0</v>
      </c>
      <c r="H185" s="154" t="s">
        <v>263</v>
      </c>
      <c r="I185" s="154" t="s">
        <v>611</v>
      </c>
      <c r="J185" s="154" t="s">
        <v>72</v>
      </c>
      <c r="K185" s="154" t="s">
        <v>188</v>
      </c>
      <c r="L185" s="154" t="s">
        <v>979</v>
      </c>
      <c r="M185" s="154">
        <v>3.6333333333333329</v>
      </c>
      <c r="N185" s="154">
        <v>636</v>
      </c>
      <c r="O185" s="154">
        <v>2.8034571156484138</v>
      </c>
      <c r="P185" s="154" t="s">
        <v>163</v>
      </c>
      <c r="Q185" s="154">
        <v>3</v>
      </c>
      <c r="R185" s="154" t="s">
        <v>200</v>
      </c>
      <c r="S185" s="154" t="s">
        <v>981</v>
      </c>
      <c r="T185" s="154" t="s">
        <v>981</v>
      </c>
      <c r="U185" s="154">
        <v>1</v>
      </c>
      <c r="V185" s="154">
        <v>55</v>
      </c>
      <c r="W185" s="154"/>
      <c r="X185" s="154"/>
      <c r="Y185" s="154"/>
      <c r="Z185" s="154">
        <v>13.677834379125899</v>
      </c>
      <c r="AA185" s="154">
        <v>10.971354649071008</v>
      </c>
      <c r="AB185" s="154">
        <v>3</v>
      </c>
      <c r="AC185" s="154">
        <v>10.1469995282732</v>
      </c>
      <c r="AD185" s="154">
        <v>5.4870466898187473</v>
      </c>
      <c r="AE185" s="154">
        <v>3</v>
      </c>
      <c r="AF185" s="154">
        <v>2</v>
      </c>
      <c r="AG185" s="154">
        <v>2</v>
      </c>
    </row>
    <row r="186" spans="1:33" x14ac:dyDescent="0.3">
      <c r="A186" t="s">
        <v>628</v>
      </c>
      <c r="B186" s="154">
        <v>5</v>
      </c>
      <c r="C186" s="154" t="s">
        <v>71</v>
      </c>
      <c r="D186" s="154">
        <v>0</v>
      </c>
      <c r="E186" s="154">
        <v>0</v>
      </c>
      <c r="F186" s="154">
        <v>0.4</v>
      </c>
      <c r="G186" s="154">
        <v>-0.3979400086720376</v>
      </c>
      <c r="H186" s="154" t="s">
        <v>263</v>
      </c>
      <c r="I186" s="154" t="s">
        <v>612</v>
      </c>
      <c r="J186" s="154" t="s">
        <v>58</v>
      </c>
      <c r="K186" s="154" t="s">
        <v>188</v>
      </c>
      <c r="L186" s="154" t="s">
        <v>979</v>
      </c>
      <c r="M186" s="154">
        <v>0.80833333333333346</v>
      </c>
      <c r="N186" s="154">
        <v>619</v>
      </c>
      <c r="O186" s="154">
        <v>2.7916906490201181</v>
      </c>
      <c r="P186" s="154" t="s">
        <v>217</v>
      </c>
      <c r="Q186" s="154">
        <v>2</v>
      </c>
      <c r="R186" s="154" t="s">
        <v>460</v>
      </c>
      <c r="S186" s="154" t="s">
        <v>981</v>
      </c>
      <c r="T186" s="154" t="s">
        <v>981</v>
      </c>
      <c r="U186" s="154">
        <v>1</v>
      </c>
      <c r="V186" s="154">
        <v>9</v>
      </c>
      <c r="W186" s="154"/>
      <c r="X186" s="154"/>
      <c r="Y186" s="154"/>
      <c r="Z186" s="154">
        <v>35.609959644414374</v>
      </c>
      <c r="AA186" s="154">
        <v>23.66142784731111</v>
      </c>
      <c r="AB186" s="154">
        <v>3</v>
      </c>
      <c r="AC186" s="154">
        <v>-2.4802298166069559</v>
      </c>
      <c r="AD186" s="154">
        <v>3.5668938010006821</v>
      </c>
      <c r="AE186" s="154">
        <v>3</v>
      </c>
      <c r="AF186" s="154">
        <v>0</v>
      </c>
      <c r="AG186" s="154">
        <v>2</v>
      </c>
    </row>
    <row r="187" spans="1:33" x14ac:dyDescent="0.3">
      <c r="A187" t="s">
        <v>629</v>
      </c>
      <c r="B187" s="154">
        <v>5</v>
      </c>
      <c r="C187" s="154" t="s">
        <v>71</v>
      </c>
      <c r="D187" s="154">
        <v>0</v>
      </c>
      <c r="E187" s="154">
        <v>0</v>
      </c>
      <c r="F187" s="154">
        <v>0.4</v>
      </c>
      <c r="G187" s="154">
        <v>-0.3979400086720376</v>
      </c>
      <c r="H187" s="154" t="s">
        <v>263</v>
      </c>
      <c r="I187" s="154" t="s">
        <v>612</v>
      </c>
      <c r="J187" s="154" t="s">
        <v>58</v>
      </c>
      <c r="K187" s="154" t="s">
        <v>188</v>
      </c>
      <c r="L187" s="154" t="s">
        <v>979</v>
      </c>
      <c r="M187" s="154">
        <v>0.80833333333333346</v>
      </c>
      <c r="N187" s="154">
        <v>619</v>
      </c>
      <c r="O187" s="154">
        <v>2.7916906490201181</v>
      </c>
      <c r="P187" s="154" t="s">
        <v>217</v>
      </c>
      <c r="Q187" s="154">
        <v>2</v>
      </c>
      <c r="R187" s="154" t="s">
        <v>460</v>
      </c>
      <c r="S187" s="154" t="s">
        <v>981</v>
      </c>
      <c r="T187" s="154" t="s">
        <v>981</v>
      </c>
      <c r="U187" s="154">
        <v>1</v>
      </c>
      <c r="V187" s="154">
        <v>20</v>
      </c>
      <c r="W187" s="154"/>
      <c r="X187" s="154"/>
      <c r="Y187" s="154"/>
      <c r="Z187" s="154">
        <v>37.745241944473534</v>
      </c>
      <c r="AA187" s="154">
        <v>39.684132931392945</v>
      </c>
      <c r="AB187" s="154">
        <v>3</v>
      </c>
      <c r="AC187" s="154">
        <v>-2.4802298166069559</v>
      </c>
      <c r="AD187" s="154">
        <v>3.5668938010006821</v>
      </c>
      <c r="AE187" s="154">
        <v>3</v>
      </c>
      <c r="AF187" s="154">
        <v>0</v>
      </c>
      <c r="AG187" s="154">
        <v>2</v>
      </c>
    </row>
    <row r="188" spans="1:33" x14ac:dyDescent="0.3">
      <c r="A188" t="s">
        <v>630</v>
      </c>
      <c r="B188" s="154">
        <v>5</v>
      </c>
      <c r="C188" s="154" t="s">
        <v>71</v>
      </c>
      <c r="D188" s="154">
        <v>4</v>
      </c>
      <c r="E188" s="154">
        <v>1</v>
      </c>
      <c r="F188" s="154">
        <v>1</v>
      </c>
      <c r="G188" s="154">
        <v>0</v>
      </c>
      <c r="H188" s="154" t="s">
        <v>263</v>
      </c>
      <c r="I188" s="154" t="s">
        <v>612</v>
      </c>
      <c r="J188" s="154" t="s">
        <v>58</v>
      </c>
      <c r="K188" s="154" t="s">
        <v>188</v>
      </c>
      <c r="L188" s="154" t="s">
        <v>979</v>
      </c>
      <c r="M188" s="154">
        <v>0.80833333333333346</v>
      </c>
      <c r="N188" s="154">
        <v>619</v>
      </c>
      <c r="O188" s="154">
        <v>2.7916906490201181</v>
      </c>
      <c r="P188" s="154" t="s">
        <v>217</v>
      </c>
      <c r="Q188" s="154">
        <v>2</v>
      </c>
      <c r="R188" s="154" t="s">
        <v>460</v>
      </c>
      <c r="S188" s="154" t="s">
        <v>981</v>
      </c>
      <c r="T188" s="154" t="s">
        <v>981</v>
      </c>
      <c r="U188" s="154">
        <v>1</v>
      </c>
      <c r="V188" s="154">
        <v>9</v>
      </c>
      <c r="W188" s="154"/>
      <c r="X188" s="154"/>
      <c r="Y188" s="154"/>
      <c r="Z188" s="154">
        <v>60.82430038750605</v>
      </c>
      <c r="AA188" s="154">
        <v>57.859870259797951</v>
      </c>
      <c r="AB188" s="154">
        <v>3</v>
      </c>
      <c r="AC188" s="154">
        <v>-1.7675241139694113</v>
      </c>
      <c r="AD188" s="154">
        <v>3.6313434255864672</v>
      </c>
      <c r="AE188" s="154">
        <v>3</v>
      </c>
      <c r="AF188" s="154">
        <v>0</v>
      </c>
      <c r="AG188" s="154">
        <v>2</v>
      </c>
    </row>
    <row r="189" spans="1:33" x14ac:dyDescent="0.3">
      <c r="A189" t="s">
        <v>631</v>
      </c>
      <c r="B189" s="154">
        <v>5</v>
      </c>
      <c r="C189" s="154" t="s">
        <v>71</v>
      </c>
      <c r="D189" s="154">
        <v>4</v>
      </c>
      <c r="E189" s="154">
        <v>1</v>
      </c>
      <c r="F189" s="154">
        <v>1</v>
      </c>
      <c r="G189" s="154">
        <v>0</v>
      </c>
      <c r="H189" s="154" t="s">
        <v>263</v>
      </c>
      <c r="I189" s="154" t="s">
        <v>612</v>
      </c>
      <c r="J189" s="154" t="s">
        <v>58</v>
      </c>
      <c r="K189" s="154" t="s">
        <v>188</v>
      </c>
      <c r="L189" s="154" t="s">
        <v>979</v>
      </c>
      <c r="M189" s="154">
        <v>0.80833333333333346</v>
      </c>
      <c r="N189" s="154">
        <v>619</v>
      </c>
      <c r="O189" s="154">
        <v>2.7916906490201181</v>
      </c>
      <c r="P189" s="154" t="s">
        <v>217</v>
      </c>
      <c r="Q189" s="154">
        <v>2</v>
      </c>
      <c r="R189" s="154" t="s">
        <v>460</v>
      </c>
      <c r="S189" s="154" t="s">
        <v>981</v>
      </c>
      <c r="T189" s="154" t="s">
        <v>981</v>
      </c>
      <c r="U189" s="154">
        <v>1</v>
      </c>
      <c r="V189" s="154">
        <v>20</v>
      </c>
      <c r="W189" s="154"/>
      <c r="X189" s="154"/>
      <c r="Y189" s="154"/>
      <c r="Z189" s="154">
        <v>45.439686113380347</v>
      </c>
      <c r="AA189" s="154">
        <v>33.677412027136988</v>
      </c>
      <c r="AB189" s="154">
        <v>3</v>
      </c>
      <c r="AC189" s="154">
        <v>-1.7675241139694113</v>
      </c>
      <c r="AD189" s="154">
        <v>3.6313434255864672</v>
      </c>
      <c r="AE189" s="154">
        <v>3</v>
      </c>
      <c r="AF189" s="154">
        <v>0</v>
      </c>
      <c r="AG189" s="154">
        <v>2</v>
      </c>
    </row>
    <row r="190" spans="1:33" x14ac:dyDescent="0.3">
      <c r="A190" t="s">
        <v>632</v>
      </c>
      <c r="B190" s="154">
        <v>5</v>
      </c>
      <c r="C190" s="154" t="s">
        <v>71</v>
      </c>
      <c r="D190" s="154">
        <v>1</v>
      </c>
      <c r="E190" s="154">
        <v>5</v>
      </c>
      <c r="F190" s="154">
        <v>5</v>
      </c>
      <c r="G190" s="154">
        <v>0.69897000433601886</v>
      </c>
      <c r="H190" s="154" t="s">
        <v>263</v>
      </c>
      <c r="I190" s="154" t="s">
        <v>612</v>
      </c>
      <c r="J190" s="154" t="s">
        <v>58</v>
      </c>
      <c r="K190" s="154" t="s">
        <v>188</v>
      </c>
      <c r="L190" s="154" t="s">
        <v>979</v>
      </c>
      <c r="M190" s="154">
        <v>0.80833333333333346</v>
      </c>
      <c r="N190" s="154">
        <v>619</v>
      </c>
      <c r="O190" s="154">
        <v>2.7916906490201181</v>
      </c>
      <c r="P190" s="154" t="s">
        <v>217</v>
      </c>
      <c r="Q190" s="154">
        <v>2</v>
      </c>
      <c r="R190" s="154" t="s">
        <v>460</v>
      </c>
      <c r="S190" s="154" t="s">
        <v>981</v>
      </c>
      <c r="T190" s="154" t="s">
        <v>981</v>
      </c>
      <c r="U190" s="154">
        <v>1</v>
      </c>
      <c r="V190" s="154">
        <v>9</v>
      </c>
      <c r="W190" s="154"/>
      <c r="X190" s="154"/>
      <c r="Y190" s="154"/>
      <c r="Z190" s="154">
        <v>2.3496969666638146</v>
      </c>
      <c r="AA190" s="154">
        <v>2.8040323375510807</v>
      </c>
      <c r="AB190" s="154">
        <v>3</v>
      </c>
      <c r="AC190" s="154">
        <v>-0.46654036020489564</v>
      </c>
      <c r="AD190" s="154">
        <v>0.40406624355315407</v>
      </c>
      <c r="AE190" s="154">
        <v>3</v>
      </c>
      <c r="AF190" s="154">
        <v>0</v>
      </c>
      <c r="AG190" s="154">
        <v>2</v>
      </c>
    </row>
    <row r="191" spans="1:33" x14ac:dyDescent="0.3">
      <c r="A191" t="s">
        <v>633</v>
      </c>
      <c r="B191" s="154">
        <v>5</v>
      </c>
      <c r="C191" s="154" t="s">
        <v>71</v>
      </c>
      <c r="D191" s="154">
        <v>1</v>
      </c>
      <c r="E191" s="154">
        <v>5</v>
      </c>
      <c r="F191" s="154">
        <v>5</v>
      </c>
      <c r="G191" s="154">
        <v>0.69897000433601886</v>
      </c>
      <c r="H191" s="154" t="s">
        <v>263</v>
      </c>
      <c r="I191" s="154" t="s">
        <v>612</v>
      </c>
      <c r="J191" s="154" t="s">
        <v>58</v>
      </c>
      <c r="K191" s="154" t="s">
        <v>188</v>
      </c>
      <c r="L191" s="154" t="s">
        <v>979</v>
      </c>
      <c r="M191" s="154">
        <v>0.80833333333333346</v>
      </c>
      <c r="N191" s="154">
        <v>619</v>
      </c>
      <c r="O191" s="154">
        <v>2.7916906490201181</v>
      </c>
      <c r="P191" s="154" t="s">
        <v>217</v>
      </c>
      <c r="Q191" s="154">
        <v>2</v>
      </c>
      <c r="R191" s="154" t="s">
        <v>460</v>
      </c>
      <c r="S191" s="154" t="s">
        <v>981</v>
      </c>
      <c r="T191" s="154" t="s">
        <v>981</v>
      </c>
      <c r="U191" s="154">
        <v>1</v>
      </c>
      <c r="V191" s="154">
        <v>20</v>
      </c>
      <c r="W191" s="154"/>
      <c r="X191" s="154"/>
      <c r="Y191" s="154"/>
      <c r="Z191" s="154">
        <v>0.33564716343115375</v>
      </c>
      <c r="AA191" s="154">
        <v>3.1751453138575183</v>
      </c>
      <c r="AB191" s="154">
        <v>3</v>
      </c>
      <c r="AC191" s="154">
        <v>-0.46654036020489564</v>
      </c>
      <c r="AD191" s="154">
        <v>0.40406624355315407</v>
      </c>
      <c r="AE191" s="154">
        <v>3</v>
      </c>
      <c r="AF191" s="154">
        <v>0</v>
      </c>
      <c r="AG191" s="154">
        <v>2</v>
      </c>
    </row>
    <row r="192" spans="1:33" x14ac:dyDescent="0.3">
      <c r="A192" t="s">
        <v>646</v>
      </c>
      <c r="B192" s="154">
        <v>11</v>
      </c>
      <c r="C192" s="154" t="s">
        <v>65</v>
      </c>
      <c r="D192" s="154">
        <v>0</v>
      </c>
      <c r="E192" s="154">
        <v>0</v>
      </c>
      <c r="F192" s="154">
        <v>0.4</v>
      </c>
      <c r="G192" s="154">
        <v>-0.3979400086720376</v>
      </c>
      <c r="H192" s="154" t="s">
        <v>262</v>
      </c>
      <c r="I192" s="154" t="s">
        <v>58</v>
      </c>
      <c r="J192" s="154" t="s">
        <v>58</v>
      </c>
      <c r="K192" s="154" t="s">
        <v>188</v>
      </c>
      <c r="L192" s="154" t="s">
        <v>979</v>
      </c>
      <c r="M192" s="154">
        <v>1.7250000000000003</v>
      </c>
      <c r="N192" s="154">
        <v>647</v>
      </c>
      <c r="O192" s="154">
        <v>2.8109042806687006</v>
      </c>
      <c r="P192" s="154" t="s">
        <v>217</v>
      </c>
      <c r="Q192" s="154">
        <v>2</v>
      </c>
      <c r="R192" s="154" t="s">
        <v>404</v>
      </c>
      <c r="S192" s="154" t="s">
        <v>982</v>
      </c>
      <c r="T192" s="154" t="s">
        <v>982</v>
      </c>
      <c r="U192" s="154">
        <v>5</v>
      </c>
      <c r="V192" s="154"/>
      <c r="W192" s="154"/>
      <c r="X192" s="154"/>
      <c r="Y192" s="154"/>
      <c r="Z192" s="154">
        <v>4.5238202940546648</v>
      </c>
      <c r="AA192" s="154">
        <v>3.6602960005046206</v>
      </c>
      <c r="AB192" s="154">
        <v>2</v>
      </c>
      <c r="AC192" s="154">
        <v>7.9452426589285299</v>
      </c>
      <c r="AD192" s="154">
        <v>2.8468968892813482</v>
      </c>
      <c r="AE192" s="154">
        <v>2</v>
      </c>
      <c r="AF192" s="154">
        <v>0</v>
      </c>
      <c r="AG192" s="154">
        <v>2</v>
      </c>
    </row>
    <row r="193" spans="1:33" x14ac:dyDescent="0.3">
      <c r="A193" t="s">
        <v>647</v>
      </c>
      <c r="B193" s="154">
        <v>11</v>
      </c>
      <c r="C193" s="154" t="s">
        <v>65</v>
      </c>
      <c r="D193" s="154">
        <v>4</v>
      </c>
      <c r="E193" s="154">
        <v>1</v>
      </c>
      <c r="F193" s="154">
        <v>1</v>
      </c>
      <c r="G193" s="154">
        <v>0</v>
      </c>
      <c r="H193" s="154" t="s">
        <v>262</v>
      </c>
      <c r="I193" s="154" t="s">
        <v>58</v>
      </c>
      <c r="J193" s="154" t="s">
        <v>58</v>
      </c>
      <c r="K193" s="154" t="s">
        <v>188</v>
      </c>
      <c r="L193" s="154" t="s">
        <v>979</v>
      </c>
      <c r="M193" s="154">
        <v>1.7250000000000003</v>
      </c>
      <c r="N193" s="154">
        <v>647</v>
      </c>
      <c r="O193" s="154">
        <v>2.8109042806687006</v>
      </c>
      <c r="P193" s="154" t="s">
        <v>217</v>
      </c>
      <c r="Q193" s="154">
        <v>2</v>
      </c>
      <c r="R193" s="154" t="s">
        <v>404</v>
      </c>
      <c r="S193" s="154" t="s">
        <v>982</v>
      </c>
      <c r="T193" s="154" t="s">
        <v>982</v>
      </c>
      <c r="U193" s="154">
        <v>5</v>
      </c>
      <c r="V193" s="154"/>
      <c r="W193" s="154"/>
      <c r="X193" s="154"/>
      <c r="Y193" s="154"/>
      <c r="Z193" s="154">
        <v>4.440216507004985</v>
      </c>
      <c r="AA193" s="154">
        <v>3.578956089382304</v>
      </c>
      <c r="AB193" s="154">
        <v>2</v>
      </c>
      <c r="AC193" s="154">
        <v>7.9452426589285299</v>
      </c>
      <c r="AD193" s="154">
        <v>2.8468968892813482</v>
      </c>
      <c r="AE193" s="154">
        <v>2</v>
      </c>
      <c r="AF193" s="154">
        <v>0</v>
      </c>
      <c r="AG193" s="154">
        <v>2</v>
      </c>
    </row>
    <row r="194" spans="1:33" x14ac:dyDescent="0.3">
      <c r="A194" t="s">
        <v>648</v>
      </c>
      <c r="B194" s="154">
        <v>11</v>
      </c>
      <c r="C194" s="154" t="s">
        <v>65</v>
      </c>
      <c r="D194" s="154">
        <v>4</v>
      </c>
      <c r="E194" s="154">
        <v>2</v>
      </c>
      <c r="F194" s="154">
        <v>2</v>
      </c>
      <c r="G194" s="154">
        <v>0.3010299956639812</v>
      </c>
      <c r="H194" s="154" t="s">
        <v>262</v>
      </c>
      <c r="I194" s="154" t="s">
        <v>58</v>
      </c>
      <c r="J194" s="154" t="s">
        <v>58</v>
      </c>
      <c r="K194" s="154" t="s">
        <v>188</v>
      </c>
      <c r="L194" s="154" t="s">
        <v>979</v>
      </c>
      <c r="M194" s="154">
        <v>1.7250000000000003</v>
      </c>
      <c r="N194" s="154">
        <v>647</v>
      </c>
      <c r="O194" s="154">
        <v>2.8109042806687006</v>
      </c>
      <c r="P194" s="154" t="s">
        <v>217</v>
      </c>
      <c r="Q194" s="154">
        <v>2</v>
      </c>
      <c r="R194" s="154" t="s">
        <v>404</v>
      </c>
      <c r="S194" s="154" t="s">
        <v>982</v>
      </c>
      <c r="T194" s="154" t="s">
        <v>982</v>
      </c>
      <c r="U194" s="154">
        <v>5</v>
      </c>
      <c r="V194" s="154"/>
      <c r="W194" s="154"/>
      <c r="X194" s="154"/>
      <c r="Y194" s="154"/>
      <c r="Z194" s="154">
        <v>4.9298823281592101</v>
      </c>
      <c r="AA194" s="154">
        <v>4.3923552006054898</v>
      </c>
      <c r="AB194" s="154">
        <v>2</v>
      </c>
      <c r="AC194" s="154">
        <v>7.9452426589285299</v>
      </c>
      <c r="AD194" s="154">
        <v>2.8468968892813482</v>
      </c>
      <c r="AE194" s="154">
        <v>2</v>
      </c>
      <c r="AF194" s="154">
        <v>0</v>
      </c>
      <c r="AG194" s="154">
        <v>2</v>
      </c>
    </row>
    <row r="195" spans="1:33" x14ac:dyDescent="0.3">
      <c r="A195" t="s">
        <v>649</v>
      </c>
      <c r="B195" s="154">
        <v>11</v>
      </c>
      <c r="C195" s="154" t="s">
        <v>65</v>
      </c>
      <c r="D195" s="154">
        <v>4</v>
      </c>
      <c r="E195" s="154">
        <v>6</v>
      </c>
      <c r="F195" s="154">
        <v>6</v>
      </c>
      <c r="G195" s="154">
        <v>0.77815125038364363</v>
      </c>
      <c r="H195" s="154" t="s">
        <v>262</v>
      </c>
      <c r="I195" s="154" t="s">
        <v>58</v>
      </c>
      <c r="J195" s="154" t="s">
        <v>58</v>
      </c>
      <c r="K195" s="154" t="s">
        <v>188</v>
      </c>
      <c r="L195" s="154" t="s">
        <v>979</v>
      </c>
      <c r="M195" s="154">
        <v>1.7250000000000003</v>
      </c>
      <c r="N195" s="154">
        <v>647</v>
      </c>
      <c r="O195" s="154">
        <v>2.8109042806687006</v>
      </c>
      <c r="P195" s="154" t="s">
        <v>217</v>
      </c>
      <c r="Q195" s="154">
        <v>2</v>
      </c>
      <c r="R195" s="154" t="s">
        <v>404</v>
      </c>
      <c r="S195" s="154" t="s">
        <v>982</v>
      </c>
      <c r="T195" s="154" t="s">
        <v>982</v>
      </c>
      <c r="U195" s="154">
        <v>5</v>
      </c>
      <c r="V195" s="154"/>
      <c r="W195" s="154"/>
      <c r="X195" s="154"/>
      <c r="Y195" s="154"/>
      <c r="Z195" s="154">
        <v>22.824826334619051</v>
      </c>
      <c r="AA195" s="154">
        <v>22.612762637646657</v>
      </c>
      <c r="AB195" s="154">
        <v>2</v>
      </c>
      <c r="AC195" s="154">
        <v>7.9452426589285299</v>
      </c>
      <c r="AD195" s="154">
        <v>2.8468968892813482</v>
      </c>
      <c r="AE195" s="154">
        <v>2</v>
      </c>
      <c r="AF195" s="154">
        <v>0</v>
      </c>
      <c r="AG195" s="154">
        <v>2</v>
      </c>
    </row>
    <row r="196" spans="1:33" x14ac:dyDescent="0.3">
      <c r="A196" t="s">
        <v>650</v>
      </c>
      <c r="B196" s="154">
        <v>11</v>
      </c>
      <c r="C196" s="154" t="s">
        <v>65</v>
      </c>
      <c r="D196" s="154">
        <v>4</v>
      </c>
      <c r="E196" s="154">
        <v>13</v>
      </c>
      <c r="F196" s="154">
        <v>13</v>
      </c>
      <c r="G196" s="154">
        <v>1.1139433523068367</v>
      </c>
      <c r="H196" s="154" t="s">
        <v>262</v>
      </c>
      <c r="I196" s="154" t="s">
        <v>58</v>
      </c>
      <c r="J196" s="154" t="s">
        <v>58</v>
      </c>
      <c r="K196" s="154" t="s">
        <v>188</v>
      </c>
      <c r="L196" s="154" t="s">
        <v>979</v>
      </c>
      <c r="M196" s="154">
        <v>1.7250000000000003</v>
      </c>
      <c r="N196" s="154">
        <v>647</v>
      </c>
      <c r="O196" s="154">
        <v>2.8109042806687006</v>
      </c>
      <c r="P196" s="154" t="s">
        <v>217</v>
      </c>
      <c r="Q196" s="154">
        <v>2</v>
      </c>
      <c r="R196" s="154" t="s">
        <v>404</v>
      </c>
      <c r="S196" s="154" t="s">
        <v>982</v>
      </c>
      <c r="T196" s="154" t="s">
        <v>982</v>
      </c>
      <c r="U196" s="154">
        <v>5</v>
      </c>
      <c r="V196" s="154">
        <v>53.5</v>
      </c>
      <c r="W196" s="154"/>
      <c r="X196" s="154"/>
      <c r="Y196" s="154"/>
      <c r="Z196" s="154">
        <v>36.12158568358565</v>
      </c>
      <c r="AA196" s="154">
        <v>37.538368982952605</v>
      </c>
      <c r="AB196" s="154">
        <v>2</v>
      </c>
      <c r="AC196" s="154">
        <v>7.9452426589285299</v>
      </c>
      <c r="AD196" s="154">
        <v>2.8468968892813482</v>
      </c>
      <c r="AE196" s="154">
        <v>2</v>
      </c>
      <c r="AF196" s="154">
        <v>0</v>
      </c>
      <c r="AG196" s="154">
        <v>2</v>
      </c>
    </row>
    <row r="197" spans="1:33" x14ac:dyDescent="0.3">
      <c r="A197" t="s">
        <v>651</v>
      </c>
      <c r="B197" s="154">
        <v>11</v>
      </c>
      <c r="C197" s="154" t="s">
        <v>65</v>
      </c>
      <c r="D197" s="154">
        <v>1</v>
      </c>
      <c r="E197" s="154">
        <v>22</v>
      </c>
      <c r="F197" s="154">
        <v>22</v>
      </c>
      <c r="G197" s="154">
        <v>1.3424226808222062</v>
      </c>
      <c r="H197" s="154" t="s">
        <v>262</v>
      </c>
      <c r="I197" s="154" t="s">
        <v>58</v>
      </c>
      <c r="J197" s="154" t="s">
        <v>58</v>
      </c>
      <c r="K197" s="154" t="s">
        <v>188</v>
      </c>
      <c r="L197" s="154" t="s">
        <v>979</v>
      </c>
      <c r="M197" s="154">
        <v>1.7250000000000003</v>
      </c>
      <c r="N197" s="154">
        <v>647</v>
      </c>
      <c r="O197" s="154">
        <v>2.8109042806687006</v>
      </c>
      <c r="P197" s="154" t="s">
        <v>217</v>
      </c>
      <c r="Q197" s="154">
        <v>2</v>
      </c>
      <c r="R197" s="154" t="s">
        <v>404</v>
      </c>
      <c r="S197" s="154" t="s">
        <v>982</v>
      </c>
      <c r="T197" s="154" t="s">
        <v>982</v>
      </c>
      <c r="U197" s="154">
        <v>5</v>
      </c>
      <c r="V197" s="154">
        <v>36.5</v>
      </c>
      <c r="W197" s="154"/>
      <c r="X197" s="154"/>
      <c r="Y197" s="154"/>
      <c r="Z197" s="154">
        <v>30.010711249951942</v>
      </c>
      <c r="AA197" s="154">
        <v>31.845109895670959</v>
      </c>
      <c r="AB197" s="154">
        <v>2</v>
      </c>
      <c r="AC197" s="154">
        <v>7.9452426589285299</v>
      </c>
      <c r="AD197" s="154">
        <v>2.8468968892813482</v>
      </c>
      <c r="AE197" s="154">
        <v>2</v>
      </c>
      <c r="AF197" s="154">
        <v>0</v>
      </c>
      <c r="AG197" s="154">
        <v>2</v>
      </c>
    </row>
    <row r="198" spans="1:33" x14ac:dyDescent="0.3">
      <c r="A198" t="s">
        <v>652</v>
      </c>
      <c r="B198" s="154">
        <v>11</v>
      </c>
      <c r="C198" s="154" t="s">
        <v>71</v>
      </c>
      <c r="D198" s="154">
        <v>0</v>
      </c>
      <c r="E198" s="154">
        <v>1</v>
      </c>
      <c r="F198" s="154">
        <v>1</v>
      </c>
      <c r="G198" s="154">
        <v>0</v>
      </c>
      <c r="H198" s="154" t="s">
        <v>263</v>
      </c>
      <c r="I198" s="154" t="s">
        <v>58</v>
      </c>
      <c r="J198" s="154" t="s">
        <v>58</v>
      </c>
      <c r="K198" s="154" t="s">
        <v>188</v>
      </c>
      <c r="L198" s="154" t="s">
        <v>979</v>
      </c>
      <c r="M198" s="154">
        <v>1.7250000000000003</v>
      </c>
      <c r="N198" s="154">
        <v>647</v>
      </c>
      <c r="O198" s="154">
        <v>2.8109042806687006</v>
      </c>
      <c r="P198" s="154" t="s">
        <v>217</v>
      </c>
      <c r="Q198" s="154">
        <v>2</v>
      </c>
      <c r="R198" s="154" t="s">
        <v>415</v>
      </c>
      <c r="S198" s="154" t="s">
        <v>982</v>
      </c>
      <c r="T198" s="154" t="s">
        <v>982</v>
      </c>
      <c r="U198" s="154">
        <v>5</v>
      </c>
      <c r="V198" s="154">
        <v>9.6</v>
      </c>
      <c r="W198" s="154"/>
      <c r="X198" s="154"/>
      <c r="Y198" s="154"/>
      <c r="Z198" s="154">
        <v>-1.6666666666666665</v>
      </c>
      <c r="AA198" s="154">
        <v>1.7795130420052185</v>
      </c>
      <c r="AB198" s="154">
        <v>3</v>
      </c>
      <c r="AC198" s="154">
        <v>0.33333333333333348</v>
      </c>
      <c r="AD198" s="154">
        <v>3.0276503540974917</v>
      </c>
      <c r="AE198" s="154">
        <v>3</v>
      </c>
      <c r="AF198" s="154">
        <v>2</v>
      </c>
      <c r="AG198" s="154">
        <v>2</v>
      </c>
    </row>
    <row r="199" spans="1:33" x14ac:dyDescent="0.3">
      <c r="A199" t="s">
        <v>653</v>
      </c>
      <c r="B199" s="154">
        <v>11</v>
      </c>
      <c r="C199" s="154" t="s">
        <v>71</v>
      </c>
      <c r="D199" s="154">
        <v>1</v>
      </c>
      <c r="E199" s="154">
        <v>4</v>
      </c>
      <c r="F199" s="154">
        <v>4</v>
      </c>
      <c r="G199" s="154">
        <v>0.6020599913279624</v>
      </c>
      <c r="H199" s="154" t="s">
        <v>263</v>
      </c>
      <c r="I199" s="154" t="s">
        <v>58</v>
      </c>
      <c r="J199" s="154" t="s">
        <v>58</v>
      </c>
      <c r="K199" s="154" t="s">
        <v>188</v>
      </c>
      <c r="L199" s="154" t="s">
        <v>979</v>
      </c>
      <c r="M199" s="154">
        <v>1.7250000000000003</v>
      </c>
      <c r="N199" s="154">
        <v>647</v>
      </c>
      <c r="O199" s="154">
        <v>2.8109042806687006</v>
      </c>
      <c r="P199" s="154" t="s">
        <v>217</v>
      </c>
      <c r="Q199" s="154">
        <v>2</v>
      </c>
      <c r="R199" s="154" t="s">
        <v>415</v>
      </c>
      <c r="S199" s="154" t="s">
        <v>982</v>
      </c>
      <c r="T199" s="154" t="s">
        <v>982</v>
      </c>
      <c r="U199" s="154">
        <v>5</v>
      </c>
      <c r="V199" s="154">
        <v>9.6</v>
      </c>
      <c r="W199" s="154"/>
      <c r="X199" s="154"/>
      <c r="Y199" s="154"/>
      <c r="Z199" s="154">
        <v>-1.6666666666666665</v>
      </c>
      <c r="AA199" s="154">
        <v>1.7795130420052185</v>
      </c>
      <c r="AB199" s="154">
        <v>3</v>
      </c>
      <c r="AC199" s="154">
        <v>-1.6666666666666667</v>
      </c>
      <c r="AD199" s="154">
        <v>2.1602468994692869</v>
      </c>
      <c r="AE199" s="154">
        <v>3</v>
      </c>
      <c r="AF199" s="154">
        <v>2</v>
      </c>
      <c r="AG199" s="154">
        <v>2</v>
      </c>
    </row>
    <row r="200" spans="1:33" x14ac:dyDescent="0.3">
      <c r="A200" t="s">
        <v>705</v>
      </c>
      <c r="B200" s="154">
        <v>11</v>
      </c>
      <c r="C200" s="154" t="s">
        <v>71</v>
      </c>
      <c r="D200" s="154">
        <v>0</v>
      </c>
      <c r="E200" s="154">
        <v>0</v>
      </c>
      <c r="F200" s="154">
        <v>0.4</v>
      </c>
      <c r="G200" s="154">
        <v>-0.3979400086720376</v>
      </c>
      <c r="H200" s="154" t="s">
        <v>263</v>
      </c>
      <c r="I200" s="154" t="s">
        <v>58</v>
      </c>
      <c r="J200" s="154" t="s">
        <v>58</v>
      </c>
      <c r="K200" s="154" t="s">
        <v>188</v>
      </c>
      <c r="L200" s="154" t="s">
        <v>979</v>
      </c>
      <c r="M200" s="154">
        <v>1.7250000000000003</v>
      </c>
      <c r="N200" s="154">
        <v>647</v>
      </c>
      <c r="O200" s="154">
        <v>2.8109042806687006</v>
      </c>
      <c r="P200" s="154" t="s">
        <v>217</v>
      </c>
      <c r="Q200" s="154">
        <v>2</v>
      </c>
      <c r="R200" s="154" t="s">
        <v>426</v>
      </c>
      <c r="S200" s="154" t="s">
        <v>981</v>
      </c>
      <c r="T200" s="154" t="s">
        <v>981</v>
      </c>
      <c r="U200" s="154">
        <v>1</v>
      </c>
      <c r="V200" s="154">
        <v>9.6</v>
      </c>
      <c r="W200" s="154"/>
      <c r="X200" s="154"/>
      <c r="Y200" s="154"/>
      <c r="Z200" s="154">
        <v>2.1582770813243002</v>
      </c>
      <c r="AA200" s="154">
        <v>5.2155923099967056</v>
      </c>
      <c r="AB200" s="154">
        <v>3</v>
      </c>
      <c r="AC200" s="154">
        <v>2.5552739554265296</v>
      </c>
      <c r="AD200" s="154">
        <v>3.7968140282295351</v>
      </c>
      <c r="AE200" s="154">
        <v>3</v>
      </c>
      <c r="AF200" s="154">
        <v>2</v>
      </c>
      <c r="AG200" s="154">
        <v>2</v>
      </c>
    </row>
    <row r="201" spans="1:33" x14ac:dyDescent="0.3">
      <c r="A201" t="s">
        <v>706</v>
      </c>
      <c r="B201" s="154">
        <v>11</v>
      </c>
      <c r="C201" s="154" t="s">
        <v>71</v>
      </c>
      <c r="D201" s="154">
        <v>1</v>
      </c>
      <c r="E201" s="154">
        <v>1</v>
      </c>
      <c r="F201" s="154">
        <v>1</v>
      </c>
      <c r="G201" s="154">
        <v>0</v>
      </c>
      <c r="H201" s="154" t="s">
        <v>263</v>
      </c>
      <c r="I201" s="154" t="s">
        <v>58</v>
      </c>
      <c r="J201" s="154" t="s">
        <v>58</v>
      </c>
      <c r="K201" s="154" t="s">
        <v>188</v>
      </c>
      <c r="L201" s="154" t="s">
        <v>979</v>
      </c>
      <c r="M201" s="154">
        <v>1.7250000000000003</v>
      </c>
      <c r="N201" s="154">
        <v>647</v>
      </c>
      <c r="O201" s="154">
        <v>2.8109042806687006</v>
      </c>
      <c r="P201" s="154" t="s">
        <v>217</v>
      </c>
      <c r="Q201" s="154">
        <v>2</v>
      </c>
      <c r="R201" s="154" t="s">
        <v>426</v>
      </c>
      <c r="S201" s="154" t="s">
        <v>981</v>
      </c>
      <c r="T201" s="154" t="s">
        <v>981</v>
      </c>
      <c r="U201" s="154">
        <v>1</v>
      </c>
      <c r="V201" s="154">
        <v>9.6</v>
      </c>
      <c r="W201" s="154"/>
      <c r="X201" s="154"/>
      <c r="Y201" s="154"/>
      <c r="Z201" s="154">
        <v>47.788106718096948</v>
      </c>
      <c r="AA201" s="154">
        <v>30.568772377142935</v>
      </c>
      <c r="AB201" s="154">
        <v>3</v>
      </c>
      <c r="AC201" s="154">
        <v>4.5293963856771304</v>
      </c>
      <c r="AD201" s="154">
        <v>4.3040791967108127</v>
      </c>
      <c r="AE201" s="154">
        <v>3</v>
      </c>
      <c r="AF201" s="154">
        <v>2</v>
      </c>
      <c r="AG201" s="154">
        <v>2</v>
      </c>
    </row>
    <row r="202" spans="1:33" x14ac:dyDescent="0.3">
      <c r="A202" t="s">
        <v>697</v>
      </c>
      <c r="B202" s="154">
        <v>1</v>
      </c>
      <c r="C202" s="154" t="s">
        <v>71</v>
      </c>
      <c r="D202" s="154">
        <v>2</v>
      </c>
      <c r="E202" s="154">
        <v>2</v>
      </c>
      <c r="F202" s="154">
        <v>2</v>
      </c>
      <c r="G202" s="154">
        <v>0.3010299956639812</v>
      </c>
      <c r="H202" s="154" t="s">
        <v>262</v>
      </c>
      <c r="I202" s="154" t="s">
        <v>611</v>
      </c>
      <c r="J202" s="154" t="s">
        <v>72</v>
      </c>
      <c r="K202" s="154" t="s">
        <v>140</v>
      </c>
      <c r="L202" s="154" t="s">
        <v>979</v>
      </c>
      <c r="M202" s="154">
        <v>5.4333333333333336</v>
      </c>
      <c r="N202" s="154">
        <v>817</v>
      </c>
      <c r="O202" s="154">
        <v>2.9122220565324155</v>
      </c>
      <c r="P202" s="154" t="s">
        <v>164</v>
      </c>
      <c r="Q202" s="154">
        <v>1</v>
      </c>
      <c r="R202" s="154" t="s">
        <v>121</v>
      </c>
      <c r="S202" s="154" t="s">
        <v>981</v>
      </c>
      <c r="T202" s="154" t="s">
        <v>981</v>
      </c>
      <c r="U202" s="154">
        <v>1</v>
      </c>
      <c r="V202" s="154"/>
      <c r="W202" s="154"/>
      <c r="X202" s="154"/>
      <c r="Y202" s="154"/>
      <c r="Z202" s="154">
        <v>5.5</v>
      </c>
      <c r="AA202" s="154">
        <v>3.7</v>
      </c>
      <c r="AB202" s="154">
        <v>5</v>
      </c>
      <c r="AC202" s="154">
        <v>1.25</v>
      </c>
      <c r="AD202" s="154">
        <v>1.5</v>
      </c>
      <c r="AE202" s="154">
        <v>5</v>
      </c>
      <c r="AF202" s="154">
        <v>0</v>
      </c>
      <c r="AG202" s="154">
        <v>3</v>
      </c>
    </row>
    <row r="203" spans="1:33" x14ac:dyDescent="0.3">
      <c r="A203" t="s">
        <v>628</v>
      </c>
      <c r="B203" s="154">
        <v>5</v>
      </c>
      <c r="C203" s="154" t="s">
        <v>71</v>
      </c>
      <c r="D203" s="154">
        <v>0</v>
      </c>
      <c r="E203" s="154">
        <v>0</v>
      </c>
      <c r="F203" s="154">
        <v>0.4</v>
      </c>
      <c r="G203" s="154">
        <v>-0.3979400086720376</v>
      </c>
      <c r="H203" s="154" t="s">
        <v>263</v>
      </c>
      <c r="I203" s="154" t="s">
        <v>612</v>
      </c>
      <c r="J203" s="154" t="s">
        <v>58</v>
      </c>
      <c r="K203" s="154" t="s">
        <v>188</v>
      </c>
      <c r="L203" s="154" t="s">
        <v>979</v>
      </c>
      <c r="M203" s="154">
        <v>0.80833333333333346</v>
      </c>
      <c r="N203" s="154">
        <v>619</v>
      </c>
      <c r="O203" s="154">
        <v>2.7916906490201181</v>
      </c>
      <c r="P203" s="154" t="s">
        <v>217</v>
      </c>
      <c r="Q203" s="154">
        <v>2</v>
      </c>
      <c r="R203" s="154" t="s">
        <v>460</v>
      </c>
      <c r="S203" s="154" t="s">
        <v>981</v>
      </c>
      <c r="T203" s="154" t="s">
        <v>981</v>
      </c>
      <c r="U203" s="154">
        <v>1</v>
      </c>
      <c r="V203" s="154">
        <v>9</v>
      </c>
      <c r="W203" s="154"/>
      <c r="X203" s="154"/>
      <c r="Y203" s="154"/>
      <c r="Z203" s="154">
        <v>6.5599630684696777</v>
      </c>
      <c r="AA203" s="154">
        <v>2.5728151716888892</v>
      </c>
      <c r="AB203" s="154">
        <v>3</v>
      </c>
      <c r="AC203" s="154">
        <v>-1.3797904961360761</v>
      </c>
      <c r="AD203" s="154">
        <v>1.1556218036905757</v>
      </c>
      <c r="AE203" s="154">
        <v>3</v>
      </c>
      <c r="AF203" s="154">
        <v>0</v>
      </c>
      <c r="AG203" s="154">
        <v>3</v>
      </c>
    </row>
    <row r="204" spans="1:33" x14ac:dyDescent="0.3">
      <c r="A204" t="s">
        <v>629</v>
      </c>
      <c r="B204" s="154">
        <v>5</v>
      </c>
      <c r="C204" s="154" t="s">
        <v>71</v>
      </c>
      <c r="D204" s="154">
        <v>0</v>
      </c>
      <c r="E204" s="154">
        <v>0</v>
      </c>
      <c r="F204" s="154">
        <v>0.4</v>
      </c>
      <c r="G204" s="154">
        <v>-0.3979400086720376</v>
      </c>
      <c r="H204" s="154" t="s">
        <v>263</v>
      </c>
      <c r="I204" s="154" t="s">
        <v>612</v>
      </c>
      <c r="J204" s="154" t="s">
        <v>58</v>
      </c>
      <c r="K204" s="154" t="s">
        <v>188</v>
      </c>
      <c r="L204" s="154" t="s">
        <v>979</v>
      </c>
      <c r="M204" s="154">
        <v>0.80833333333333346</v>
      </c>
      <c r="N204" s="154">
        <v>619</v>
      </c>
      <c r="O204" s="154">
        <v>2.7916906490201181</v>
      </c>
      <c r="P204" s="154" t="s">
        <v>217</v>
      </c>
      <c r="Q204" s="154">
        <v>2</v>
      </c>
      <c r="R204" s="154" t="s">
        <v>460</v>
      </c>
      <c r="S204" s="154" t="s">
        <v>981</v>
      </c>
      <c r="T204" s="154" t="s">
        <v>981</v>
      </c>
      <c r="U204" s="154">
        <v>1</v>
      </c>
      <c r="V204" s="154">
        <v>20</v>
      </c>
      <c r="W204" s="154"/>
      <c r="X204" s="154"/>
      <c r="Y204" s="154"/>
      <c r="Z204" s="154">
        <v>5.8975975739287101</v>
      </c>
      <c r="AA204" s="154">
        <v>5.3174079503505371</v>
      </c>
      <c r="AB204" s="154">
        <v>3</v>
      </c>
      <c r="AC204" s="154">
        <v>-1.3797904961360761</v>
      </c>
      <c r="AD204" s="154">
        <v>1.1556218036905757</v>
      </c>
      <c r="AE204" s="154">
        <v>3</v>
      </c>
      <c r="AF204" s="154">
        <v>0</v>
      </c>
      <c r="AG204" s="154">
        <v>3</v>
      </c>
    </row>
    <row r="205" spans="1:33" x14ac:dyDescent="0.3">
      <c r="A205" t="s">
        <v>630</v>
      </c>
      <c r="B205" s="154">
        <v>5</v>
      </c>
      <c r="C205" s="154" t="s">
        <v>71</v>
      </c>
      <c r="D205" s="154">
        <v>4</v>
      </c>
      <c r="E205" s="154">
        <v>1</v>
      </c>
      <c r="F205" s="154">
        <v>1</v>
      </c>
      <c r="G205" s="154">
        <v>0</v>
      </c>
      <c r="H205" s="154" t="s">
        <v>263</v>
      </c>
      <c r="I205" s="154" t="s">
        <v>612</v>
      </c>
      <c r="J205" s="154" t="s">
        <v>58</v>
      </c>
      <c r="K205" s="154" t="s">
        <v>188</v>
      </c>
      <c r="L205" s="154" t="s">
        <v>979</v>
      </c>
      <c r="M205" s="154">
        <v>0.80833333333333346</v>
      </c>
      <c r="N205" s="154">
        <v>619</v>
      </c>
      <c r="O205" s="154">
        <v>2.7916906490201181</v>
      </c>
      <c r="P205" s="154" t="s">
        <v>217</v>
      </c>
      <c r="Q205" s="154">
        <v>2</v>
      </c>
      <c r="R205" s="154" t="s">
        <v>460</v>
      </c>
      <c r="S205" s="154" t="s">
        <v>981</v>
      </c>
      <c r="T205" s="154" t="s">
        <v>981</v>
      </c>
      <c r="U205" s="154">
        <v>1</v>
      </c>
      <c r="V205" s="154">
        <v>9</v>
      </c>
      <c r="W205" s="154"/>
      <c r="X205" s="154"/>
      <c r="Y205" s="154"/>
      <c r="Z205" s="154">
        <v>13.441800937550369</v>
      </c>
      <c r="AA205" s="154">
        <v>5.859043664883739</v>
      </c>
      <c r="AB205" s="154">
        <v>3</v>
      </c>
      <c r="AC205" s="154">
        <v>-0.44475470933309347</v>
      </c>
      <c r="AD205" s="154">
        <v>1.5260211372219625</v>
      </c>
      <c r="AE205" s="154">
        <v>3</v>
      </c>
      <c r="AF205" s="154">
        <v>0</v>
      </c>
      <c r="AG205" s="154">
        <v>3</v>
      </c>
    </row>
    <row r="206" spans="1:33" x14ac:dyDescent="0.3">
      <c r="A206" t="s">
        <v>631</v>
      </c>
      <c r="B206" s="154">
        <v>5</v>
      </c>
      <c r="C206" s="154" t="s">
        <v>71</v>
      </c>
      <c r="D206" s="154">
        <v>4</v>
      </c>
      <c r="E206" s="154">
        <v>1</v>
      </c>
      <c r="F206" s="154">
        <v>1</v>
      </c>
      <c r="G206" s="154">
        <v>0</v>
      </c>
      <c r="H206" s="154" t="s">
        <v>263</v>
      </c>
      <c r="I206" s="154" t="s">
        <v>612</v>
      </c>
      <c r="J206" s="154" t="s">
        <v>58</v>
      </c>
      <c r="K206" s="154" t="s">
        <v>188</v>
      </c>
      <c r="L206" s="154" t="s">
        <v>979</v>
      </c>
      <c r="M206" s="154">
        <v>0.80833333333333346</v>
      </c>
      <c r="N206" s="154">
        <v>619</v>
      </c>
      <c r="O206" s="154">
        <v>2.7916906490201181</v>
      </c>
      <c r="P206" s="154" t="s">
        <v>217</v>
      </c>
      <c r="Q206" s="154">
        <v>2</v>
      </c>
      <c r="R206" s="154" t="s">
        <v>460</v>
      </c>
      <c r="S206" s="154" t="s">
        <v>981</v>
      </c>
      <c r="T206" s="154" t="s">
        <v>981</v>
      </c>
      <c r="U206" s="154">
        <v>1</v>
      </c>
      <c r="V206" s="154">
        <v>20</v>
      </c>
      <c r="W206" s="154"/>
      <c r="X206" s="154"/>
      <c r="Y206" s="154"/>
      <c r="Z206" s="154">
        <v>8.8532084266942537</v>
      </c>
      <c r="AA206" s="154">
        <v>2.1485517196997153</v>
      </c>
      <c r="AB206" s="154">
        <v>3</v>
      </c>
      <c r="AC206" s="154">
        <v>-0.44475470933309347</v>
      </c>
      <c r="AD206" s="154">
        <v>1.5260211372219625</v>
      </c>
      <c r="AE206" s="154">
        <v>3</v>
      </c>
      <c r="AF206" s="154">
        <v>0</v>
      </c>
      <c r="AG206" s="154">
        <v>3</v>
      </c>
    </row>
    <row r="207" spans="1:33" x14ac:dyDescent="0.3">
      <c r="A207" t="s">
        <v>632</v>
      </c>
      <c r="B207" s="154">
        <v>5</v>
      </c>
      <c r="C207" s="154" t="s">
        <v>71</v>
      </c>
      <c r="D207" s="154">
        <v>1</v>
      </c>
      <c r="E207" s="154">
        <v>5</v>
      </c>
      <c r="F207" s="154">
        <v>5</v>
      </c>
      <c r="G207" s="154">
        <v>0.69897000433601886</v>
      </c>
      <c r="H207" s="154" t="s">
        <v>263</v>
      </c>
      <c r="I207" s="154" t="s">
        <v>612</v>
      </c>
      <c r="J207" s="154" t="s">
        <v>58</v>
      </c>
      <c r="K207" s="154" t="s">
        <v>188</v>
      </c>
      <c r="L207" s="154" t="s">
        <v>979</v>
      </c>
      <c r="M207" s="154">
        <v>0.80833333333333346</v>
      </c>
      <c r="N207" s="154">
        <v>619</v>
      </c>
      <c r="O207" s="154">
        <v>2.7916906490201181</v>
      </c>
      <c r="P207" s="154" t="s">
        <v>217</v>
      </c>
      <c r="Q207" s="154">
        <v>2</v>
      </c>
      <c r="R207" s="154" t="s">
        <v>460</v>
      </c>
      <c r="S207" s="154" t="s">
        <v>981</v>
      </c>
      <c r="T207" s="154" t="s">
        <v>981</v>
      </c>
      <c r="U207" s="154">
        <v>1</v>
      </c>
      <c r="V207" s="154">
        <v>9</v>
      </c>
      <c r="W207" s="154"/>
      <c r="X207" s="154"/>
      <c r="Y207" s="154"/>
      <c r="Z207" s="154">
        <v>1.3596357890549058</v>
      </c>
      <c r="AA207" s="154">
        <v>1.0815270365509859</v>
      </c>
      <c r="AB207" s="154">
        <v>3</v>
      </c>
      <c r="AC207" s="154">
        <v>-0.34597037220526999</v>
      </c>
      <c r="AD207" s="154">
        <v>0.59923826257304291</v>
      </c>
      <c r="AE207" s="154">
        <v>3</v>
      </c>
      <c r="AF207" s="154">
        <v>0</v>
      </c>
      <c r="AG207" s="154">
        <v>3</v>
      </c>
    </row>
    <row r="208" spans="1:33" x14ac:dyDescent="0.3">
      <c r="A208" t="s">
        <v>633</v>
      </c>
      <c r="B208" s="154">
        <v>5</v>
      </c>
      <c r="C208" s="154" t="s">
        <v>71</v>
      </c>
      <c r="D208" s="154">
        <v>1</v>
      </c>
      <c r="E208" s="154">
        <v>5</v>
      </c>
      <c r="F208" s="154">
        <v>5</v>
      </c>
      <c r="G208" s="154">
        <v>0.69897000433601886</v>
      </c>
      <c r="H208" s="154" t="s">
        <v>263</v>
      </c>
      <c r="I208" s="154" t="s">
        <v>612</v>
      </c>
      <c r="J208" s="154" t="s">
        <v>58</v>
      </c>
      <c r="K208" s="154" t="s">
        <v>188</v>
      </c>
      <c r="L208" s="154" t="s">
        <v>979</v>
      </c>
      <c r="M208" s="154">
        <v>0.80833333333333346</v>
      </c>
      <c r="N208" s="154">
        <v>619</v>
      </c>
      <c r="O208" s="154">
        <v>2.7916906490201181</v>
      </c>
      <c r="P208" s="154" t="s">
        <v>217</v>
      </c>
      <c r="Q208" s="154">
        <v>2</v>
      </c>
      <c r="R208" s="154" t="s">
        <v>460</v>
      </c>
      <c r="S208" s="154" t="s">
        <v>981</v>
      </c>
      <c r="T208" s="154" t="s">
        <v>981</v>
      </c>
      <c r="U208" s="154">
        <v>1</v>
      </c>
      <c r="V208" s="154">
        <v>20</v>
      </c>
      <c r="W208" s="154"/>
      <c r="X208" s="154"/>
      <c r="Y208" s="154"/>
      <c r="Z208" s="154">
        <v>-0.60764377587365748</v>
      </c>
      <c r="AA208" s="154">
        <v>1.8694721444569493</v>
      </c>
      <c r="AB208" s="154">
        <v>3</v>
      </c>
      <c r="AC208" s="154">
        <v>-0.34597037220526999</v>
      </c>
      <c r="AD208" s="154">
        <v>0.59923826257304291</v>
      </c>
      <c r="AE208" s="154">
        <v>3</v>
      </c>
      <c r="AF208" s="154">
        <v>0</v>
      </c>
      <c r="AG208" s="154">
        <v>3</v>
      </c>
    </row>
    <row r="209" spans="1:33" x14ac:dyDescent="0.3">
      <c r="A209" t="s">
        <v>710</v>
      </c>
      <c r="B209" s="154">
        <v>9</v>
      </c>
      <c r="C209" s="154" t="s">
        <v>71</v>
      </c>
      <c r="D209" s="154">
        <v>2</v>
      </c>
      <c r="E209" s="154">
        <v>1</v>
      </c>
      <c r="F209" s="154">
        <v>1</v>
      </c>
      <c r="G209" s="154">
        <v>0</v>
      </c>
      <c r="H209" s="154" t="s">
        <v>263</v>
      </c>
      <c r="I209" s="154" t="s">
        <v>612</v>
      </c>
      <c r="J209" s="154" t="s">
        <v>58</v>
      </c>
      <c r="K209" s="154" t="s">
        <v>188</v>
      </c>
      <c r="L209" s="154" t="s">
        <v>979</v>
      </c>
      <c r="M209" s="154">
        <v>0.19999999999999973</v>
      </c>
      <c r="N209" s="154">
        <v>565</v>
      </c>
      <c r="O209" s="154">
        <v>2.7520484478194387</v>
      </c>
      <c r="P209" s="154" t="s">
        <v>217</v>
      </c>
      <c r="Q209" s="154">
        <v>2</v>
      </c>
      <c r="R209" s="154" t="s">
        <v>455</v>
      </c>
      <c r="S209" s="154" t="s">
        <v>981</v>
      </c>
      <c r="T209" s="154" t="s">
        <v>981</v>
      </c>
      <c r="U209" s="154">
        <v>1</v>
      </c>
      <c r="V209" s="154">
        <v>20</v>
      </c>
      <c r="W209" s="154"/>
      <c r="X209" s="154"/>
      <c r="Y209" s="154"/>
      <c r="Z209" s="154">
        <v>1.6575054547892201</v>
      </c>
      <c r="AA209" s="154">
        <v>3.4358297081628684</v>
      </c>
      <c r="AB209" s="154">
        <v>4</v>
      </c>
      <c r="AC209" s="154">
        <v>1.3285062502197098</v>
      </c>
      <c r="AD209" s="154">
        <v>2.5316989256084255</v>
      </c>
      <c r="AE209" s="154">
        <v>4</v>
      </c>
      <c r="AF209" s="154">
        <v>0</v>
      </c>
      <c r="AG209" s="154">
        <v>3</v>
      </c>
    </row>
    <row r="210" spans="1:33" x14ac:dyDescent="0.3">
      <c r="A210" t="s">
        <v>711</v>
      </c>
      <c r="B210" s="154">
        <v>9</v>
      </c>
      <c r="C210" s="154" t="s">
        <v>71</v>
      </c>
      <c r="D210" s="154">
        <v>2</v>
      </c>
      <c r="E210" s="154">
        <v>1</v>
      </c>
      <c r="F210" s="154">
        <v>1</v>
      </c>
      <c r="G210" s="154">
        <v>0</v>
      </c>
      <c r="H210" s="154" t="s">
        <v>263</v>
      </c>
      <c r="I210" s="154" t="s">
        <v>612</v>
      </c>
      <c r="J210" s="154" t="s">
        <v>58</v>
      </c>
      <c r="K210" s="154" t="s">
        <v>188</v>
      </c>
      <c r="L210" s="154" t="s">
        <v>979</v>
      </c>
      <c r="M210" s="154">
        <v>0.19999999999999973</v>
      </c>
      <c r="N210" s="154">
        <v>565</v>
      </c>
      <c r="O210" s="154">
        <v>2.7520484478194387</v>
      </c>
      <c r="P210" s="154" t="s">
        <v>217</v>
      </c>
      <c r="Q210" s="154">
        <v>2</v>
      </c>
      <c r="R210" s="154" t="s">
        <v>455</v>
      </c>
      <c r="S210" s="154" t="s">
        <v>981</v>
      </c>
      <c r="T210" s="154" t="s">
        <v>981</v>
      </c>
      <c r="U210" s="154">
        <v>1</v>
      </c>
      <c r="V210" s="154">
        <v>40</v>
      </c>
      <c r="W210" s="154"/>
      <c r="X210" s="154"/>
      <c r="Y210" s="154"/>
      <c r="Z210" s="154">
        <v>1.6638116734533099</v>
      </c>
      <c r="AA210" s="154">
        <v>4.4571493234830415</v>
      </c>
      <c r="AB210" s="154">
        <v>4</v>
      </c>
      <c r="AC210" s="154">
        <v>1.3285062502197098</v>
      </c>
      <c r="AD210" s="154">
        <v>2.5316989256084255</v>
      </c>
      <c r="AE210" s="154">
        <v>4</v>
      </c>
      <c r="AF210" s="154">
        <v>0</v>
      </c>
      <c r="AG210" s="154">
        <v>3</v>
      </c>
    </row>
    <row r="211" spans="1:33" x14ac:dyDescent="0.3">
      <c r="A211" t="s">
        <v>712</v>
      </c>
      <c r="B211" s="154">
        <v>5</v>
      </c>
      <c r="C211" s="154" t="s">
        <v>71</v>
      </c>
      <c r="D211" s="154">
        <v>2</v>
      </c>
      <c r="E211" s="154">
        <v>1</v>
      </c>
      <c r="F211" s="154">
        <v>1</v>
      </c>
      <c r="G211" s="154">
        <v>0</v>
      </c>
      <c r="H211" s="154" t="s">
        <v>263</v>
      </c>
      <c r="I211" s="154" t="s">
        <v>612</v>
      </c>
      <c r="J211" s="154" t="s">
        <v>58</v>
      </c>
      <c r="K211" s="154" t="s">
        <v>188</v>
      </c>
      <c r="L211" s="154" t="s">
        <v>979</v>
      </c>
      <c r="M211" s="154">
        <v>0.19999999999999973</v>
      </c>
      <c r="N211" s="154">
        <v>565</v>
      </c>
      <c r="O211" s="154">
        <v>2.7520484478194387</v>
      </c>
      <c r="P211" s="154" t="s">
        <v>217</v>
      </c>
      <c r="Q211" s="154">
        <v>2</v>
      </c>
      <c r="R211" s="154" t="s">
        <v>455</v>
      </c>
      <c r="S211" s="154" t="s">
        <v>981</v>
      </c>
      <c r="T211" s="154" t="s">
        <v>981</v>
      </c>
      <c r="U211" s="154">
        <v>1</v>
      </c>
      <c r="V211" s="154">
        <v>20</v>
      </c>
      <c r="W211" s="154"/>
      <c r="X211" s="154"/>
      <c r="Y211" s="154"/>
      <c r="Z211" s="154">
        <v>4.3210055418308038</v>
      </c>
      <c r="AA211" s="154">
        <v>6.226321243425752</v>
      </c>
      <c r="AB211" s="154">
        <v>4</v>
      </c>
      <c r="AC211" s="154">
        <v>-0.33677305201308699</v>
      </c>
      <c r="AD211" s="154">
        <v>1.0524183316285436</v>
      </c>
      <c r="AE211" s="154">
        <v>4</v>
      </c>
      <c r="AF211" s="154">
        <v>0</v>
      </c>
      <c r="AG211" s="154">
        <v>3</v>
      </c>
    </row>
    <row r="212" spans="1:33" x14ac:dyDescent="0.3">
      <c r="A212" t="s">
        <v>713</v>
      </c>
      <c r="B212" s="154">
        <v>5</v>
      </c>
      <c r="C212" s="154" t="s">
        <v>71</v>
      </c>
      <c r="D212" s="154">
        <v>2</v>
      </c>
      <c r="E212" s="154">
        <v>1</v>
      </c>
      <c r="F212" s="154">
        <v>1</v>
      </c>
      <c r="G212" s="154">
        <v>0</v>
      </c>
      <c r="H212" s="154" t="s">
        <v>263</v>
      </c>
      <c r="I212" s="154" t="s">
        <v>612</v>
      </c>
      <c r="J212" s="154" t="s">
        <v>58</v>
      </c>
      <c r="K212" s="154" t="s">
        <v>188</v>
      </c>
      <c r="L212" s="154" t="s">
        <v>979</v>
      </c>
      <c r="M212" s="154">
        <v>0.19999999999999973</v>
      </c>
      <c r="N212" s="154">
        <v>565</v>
      </c>
      <c r="O212" s="154">
        <v>2.7520484478194387</v>
      </c>
      <c r="P212" s="154" t="s">
        <v>217</v>
      </c>
      <c r="Q212" s="154">
        <v>2</v>
      </c>
      <c r="R212" s="154" t="s">
        <v>455</v>
      </c>
      <c r="S212" s="154" t="s">
        <v>981</v>
      </c>
      <c r="T212" s="154" t="s">
        <v>981</v>
      </c>
      <c r="U212" s="154">
        <v>1</v>
      </c>
      <c r="V212" s="154">
        <v>40</v>
      </c>
      <c r="W212" s="154"/>
      <c r="X212" s="154"/>
      <c r="Y212" s="154"/>
      <c r="Z212" s="154">
        <v>4.6467950857982201</v>
      </c>
      <c r="AA212" s="154">
        <v>6.1028577151632399</v>
      </c>
      <c r="AB212" s="154">
        <v>4</v>
      </c>
      <c r="AC212" s="154">
        <v>-0.33677305201308699</v>
      </c>
      <c r="AD212" s="154">
        <v>1.0524183316285436</v>
      </c>
      <c r="AE212" s="154">
        <v>4</v>
      </c>
      <c r="AF212" s="154">
        <v>0</v>
      </c>
      <c r="AG212" s="154">
        <v>3</v>
      </c>
    </row>
    <row r="213" spans="1:33" x14ac:dyDescent="0.3">
      <c r="A213" t="s">
        <v>646</v>
      </c>
      <c r="B213" s="154">
        <v>11</v>
      </c>
      <c r="C213" s="154" t="s">
        <v>65</v>
      </c>
      <c r="D213" s="154">
        <v>0</v>
      </c>
      <c r="E213" s="154">
        <v>0</v>
      </c>
      <c r="F213" s="154">
        <v>0.4</v>
      </c>
      <c r="G213" s="154">
        <v>-0.3979400086720376</v>
      </c>
      <c r="H213" s="154" t="s">
        <v>262</v>
      </c>
      <c r="I213" s="154" t="s">
        <v>58</v>
      </c>
      <c r="J213" s="154" t="s">
        <v>58</v>
      </c>
      <c r="K213" s="154" t="s">
        <v>188</v>
      </c>
      <c r="L213" s="154" t="s">
        <v>979</v>
      </c>
      <c r="M213" s="154">
        <v>1.7250000000000003</v>
      </c>
      <c r="N213" s="154">
        <v>647</v>
      </c>
      <c r="O213" s="154">
        <v>2.8109042806687006</v>
      </c>
      <c r="P213" s="154" t="s">
        <v>217</v>
      </c>
      <c r="Q213" s="154">
        <v>2</v>
      </c>
      <c r="R213" s="154" t="s">
        <v>404</v>
      </c>
      <c r="S213" s="154" t="s">
        <v>982</v>
      </c>
      <c r="T213" s="154" t="s">
        <v>982</v>
      </c>
      <c r="U213" s="154">
        <v>5</v>
      </c>
      <c r="V213" s="154"/>
      <c r="W213" s="154"/>
      <c r="X213" s="154"/>
      <c r="Y213" s="154"/>
      <c r="Z213" s="154">
        <v>3.5092615061069301</v>
      </c>
      <c r="AA213" s="154">
        <v>2.1246948724029595</v>
      </c>
      <c r="AB213" s="154">
        <v>2</v>
      </c>
      <c r="AC213" s="154">
        <v>6.47079996764539</v>
      </c>
      <c r="AD213" s="154">
        <v>0.7082506892690339</v>
      </c>
      <c r="AE213" s="154">
        <v>2</v>
      </c>
      <c r="AF213" s="154">
        <v>0</v>
      </c>
      <c r="AG213" s="154">
        <v>3</v>
      </c>
    </row>
    <row r="214" spans="1:33" x14ac:dyDescent="0.3">
      <c r="A214" t="s">
        <v>647</v>
      </c>
      <c r="B214" s="154">
        <v>11</v>
      </c>
      <c r="C214" s="154" t="s">
        <v>65</v>
      </c>
      <c r="D214" s="154">
        <v>4</v>
      </c>
      <c r="E214" s="154">
        <v>1</v>
      </c>
      <c r="F214" s="154">
        <v>1</v>
      </c>
      <c r="G214" s="154">
        <v>0</v>
      </c>
      <c r="H214" s="154" t="s">
        <v>262</v>
      </c>
      <c r="I214" s="154" t="s">
        <v>58</v>
      </c>
      <c r="J214" s="154" t="s">
        <v>58</v>
      </c>
      <c r="K214" s="154" t="s">
        <v>188</v>
      </c>
      <c r="L214" s="154" t="s">
        <v>979</v>
      </c>
      <c r="M214" s="154">
        <v>1.7250000000000003</v>
      </c>
      <c r="N214" s="154">
        <v>647</v>
      </c>
      <c r="O214" s="154">
        <v>2.8109042806687006</v>
      </c>
      <c r="P214" s="154" t="s">
        <v>217</v>
      </c>
      <c r="Q214" s="154">
        <v>2</v>
      </c>
      <c r="R214" s="154" t="s">
        <v>404</v>
      </c>
      <c r="S214" s="154" t="s">
        <v>982</v>
      </c>
      <c r="T214" s="154" t="s">
        <v>982</v>
      </c>
      <c r="U214" s="154">
        <v>5</v>
      </c>
      <c r="V214" s="154"/>
      <c r="W214" s="154"/>
      <c r="X214" s="154"/>
      <c r="Y214" s="154"/>
      <c r="Z214" s="154">
        <v>3.5119307611421151</v>
      </c>
      <c r="AA214" s="154">
        <v>2.1363627348442886</v>
      </c>
      <c r="AB214" s="154">
        <v>2</v>
      </c>
      <c r="AC214" s="154">
        <v>6.47079996764539</v>
      </c>
      <c r="AD214" s="154">
        <v>0.7082506892690339</v>
      </c>
      <c r="AE214" s="154">
        <v>2</v>
      </c>
      <c r="AF214" s="154">
        <v>0</v>
      </c>
      <c r="AG214" s="154">
        <v>3</v>
      </c>
    </row>
    <row r="215" spans="1:33" x14ac:dyDescent="0.3">
      <c r="A215" t="s">
        <v>648</v>
      </c>
      <c r="B215" s="154">
        <v>11</v>
      </c>
      <c r="C215" s="154" t="s">
        <v>65</v>
      </c>
      <c r="D215" s="154">
        <v>4</v>
      </c>
      <c r="E215" s="154">
        <v>2</v>
      </c>
      <c r="F215" s="154">
        <v>2</v>
      </c>
      <c r="G215" s="154">
        <v>0.3010299956639812</v>
      </c>
      <c r="H215" s="154" t="s">
        <v>262</v>
      </c>
      <c r="I215" s="154" t="s">
        <v>58</v>
      </c>
      <c r="J215" s="154" t="s">
        <v>58</v>
      </c>
      <c r="K215" s="154" t="s">
        <v>188</v>
      </c>
      <c r="L215" s="154" t="s">
        <v>979</v>
      </c>
      <c r="M215" s="154">
        <v>1.7250000000000003</v>
      </c>
      <c r="N215" s="154">
        <v>647</v>
      </c>
      <c r="O215" s="154">
        <v>2.8109042806687006</v>
      </c>
      <c r="P215" s="154" t="s">
        <v>217</v>
      </c>
      <c r="Q215" s="154">
        <v>2</v>
      </c>
      <c r="R215" s="154" t="s">
        <v>404</v>
      </c>
      <c r="S215" s="154" t="s">
        <v>982</v>
      </c>
      <c r="T215" s="154" t="s">
        <v>982</v>
      </c>
      <c r="U215" s="154">
        <v>5</v>
      </c>
      <c r="V215" s="154"/>
      <c r="W215" s="154"/>
      <c r="X215" s="154"/>
      <c r="Y215" s="154"/>
      <c r="Z215" s="154">
        <v>3.4977351775459002</v>
      </c>
      <c r="AA215" s="154">
        <v>2.124752067807087</v>
      </c>
      <c r="AB215" s="154">
        <v>2</v>
      </c>
      <c r="AC215" s="154">
        <v>6.47079996764539</v>
      </c>
      <c r="AD215" s="154">
        <v>0.7082506892690339</v>
      </c>
      <c r="AE215" s="154">
        <v>2</v>
      </c>
      <c r="AF215" s="154">
        <v>0</v>
      </c>
      <c r="AG215" s="154">
        <v>3</v>
      </c>
    </row>
    <row r="216" spans="1:33" x14ac:dyDescent="0.3">
      <c r="A216" t="s">
        <v>649</v>
      </c>
      <c r="B216" s="154">
        <v>11</v>
      </c>
      <c r="C216" s="154" t="s">
        <v>65</v>
      </c>
      <c r="D216" s="154">
        <v>4</v>
      </c>
      <c r="E216" s="154">
        <v>6</v>
      </c>
      <c r="F216" s="154">
        <v>6</v>
      </c>
      <c r="G216" s="154">
        <v>0.77815125038364363</v>
      </c>
      <c r="H216" s="154" t="s">
        <v>262</v>
      </c>
      <c r="I216" s="154" t="s">
        <v>58</v>
      </c>
      <c r="J216" s="154" t="s">
        <v>58</v>
      </c>
      <c r="K216" s="154" t="s">
        <v>188</v>
      </c>
      <c r="L216" s="154" t="s">
        <v>979</v>
      </c>
      <c r="M216" s="154">
        <v>1.7250000000000003</v>
      </c>
      <c r="N216" s="154">
        <v>647</v>
      </c>
      <c r="O216" s="154">
        <v>2.8109042806687006</v>
      </c>
      <c r="P216" s="154" t="s">
        <v>217</v>
      </c>
      <c r="Q216" s="154">
        <v>2</v>
      </c>
      <c r="R216" s="154" t="s">
        <v>404</v>
      </c>
      <c r="S216" s="154" t="s">
        <v>982</v>
      </c>
      <c r="T216" s="154" t="s">
        <v>982</v>
      </c>
      <c r="U216" s="154">
        <v>5</v>
      </c>
      <c r="V216" s="154"/>
      <c r="W216" s="154"/>
      <c r="X216" s="154"/>
      <c r="Y216" s="154"/>
      <c r="Z216" s="154">
        <v>4.4352907870257949</v>
      </c>
      <c r="AA216" s="154">
        <v>2.1363055394401633</v>
      </c>
      <c r="AB216" s="154">
        <v>2</v>
      </c>
      <c r="AC216" s="154">
        <v>6.47079996764539</v>
      </c>
      <c r="AD216" s="154">
        <v>0.7082506892690339</v>
      </c>
      <c r="AE216" s="154">
        <v>2</v>
      </c>
      <c r="AF216" s="154">
        <v>0</v>
      </c>
      <c r="AG216" s="154">
        <v>3</v>
      </c>
    </row>
    <row r="217" spans="1:33" x14ac:dyDescent="0.3">
      <c r="A217" t="s">
        <v>650</v>
      </c>
      <c r="B217" s="154">
        <v>11</v>
      </c>
      <c r="C217" s="154" t="s">
        <v>65</v>
      </c>
      <c r="D217" s="154">
        <v>4</v>
      </c>
      <c r="E217" s="154">
        <v>13</v>
      </c>
      <c r="F217" s="154">
        <v>13</v>
      </c>
      <c r="G217" s="154">
        <v>1.1139433523068367</v>
      </c>
      <c r="H217" s="154" t="s">
        <v>262</v>
      </c>
      <c r="I217" s="154" t="s">
        <v>58</v>
      </c>
      <c r="J217" s="154" t="s">
        <v>58</v>
      </c>
      <c r="K217" s="154" t="s">
        <v>188</v>
      </c>
      <c r="L217" s="154" t="s">
        <v>979</v>
      </c>
      <c r="M217" s="154">
        <v>1.7250000000000003</v>
      </c>
      <c r="N217" s="154">
        <v>647</v>
      </c>
      <c r="O217" s="154">
        <v>2.8109042806687006</v>
      </c>
      <c r="P217" s="154" t="s">
        <v>217</v>
      </c>
      <c r="Q217" s="154">
        <v>2</v>
      </c>
      <c r="R217" s="154" t="s">
        <v>404</v>
      </c>
      <c r="S217" s="154" t="s">
        <v>982</v>
      </c>
      <c r="T217" s="154" t="s">
        <v>982</v>
      </c>
      <c r="U217" s="154">
        <v>5</v>
      </c>
      <c r="V217" s="154">
        <v>53.5</v>
      </c>
      <c r="W217" s="154"/>
      <c r="X217" s="154"/>
      <c r="Y217" s="154"/>
      <c r="Z217" s="154">
        <v>11.906616517026588</v>
      </c>
      <c r="AA217" s="154">
        <v>8.4873976041911376</v>
      </c>
      <c r="AB217" s="154">
        <v>2</v>
      </c>
      <c r="AC217" s="154">
        <v>6.47079996764539</v>
      </c>
      <c r="AD217" s="154">
        <v>0.7082506892690339</v>
      </c>
      <c r="AE217" s="154">
        <v>2</v>
      </c>
      <c r="AF217" s="154">
        <v>0</v>
      </c>
      <c r="AG217" s="154">
        <v>3</v>
      </c>
    </row>
    <row r="218" spans="1:33" x14ac:dyDescent="0.3">
      <c r="A218" t="s">
        <v>651</v>
      </c>
      <c r="B218" s="154">
        <v>11</v>
      </c>
      <c r="C218" s="154" t="s">
        <v>65</v>
      </c>
      <c r="D218" s="154">
        <v>1</v>
      </c>
      <c r="E218" s="154">
        <v>22</v>
      </c>
      <c r="F218" s="154">
        <v>22</v>
      </c>
      <c r="G218" s="154">
        <v>1.3424226808222062</v>
      </c>
      <c r="H218" s="154" t="s">
        <v>262</v>
      </c>
      <c r="I218" s="154" t="s">
        <v>58</v>
      </c>
      <c r="J218" s="154" t="s">
        <v>58</v>
      </c>
      <c r="K218" s="154" t="s">
        <v>188</v>
      </c>
      <c r="L218" s="154" t="s">
        <v>979</v>
      </c>
      <c r="M218" s="154">
        <v>1.7250000000000003</v>
      </c>
      <c r="N218" s="154">
        <v>647</v>
      </c>
      <c r="O218" s="154">
        <v>2.8109042806687006</v>
      </c>
      <c r="P218" s="154" t="s">
        <v>217</v>
      </c>
      <c r="Q218" s="154">
        <v>2</v>
      </c>
      <c r="R218" s="154" t="s">
        <v>404</v>
      </c>
      <c r="S218" s="154" t="s">
        <v>982</v>
      </c>
      <c r="T218" s="154" t="s">
        <v>982</v>
      </c>
      <c r="U218" s="154">
        <v>5</v>
      </c>
      <c r="V218" s="154">
        <v>36.5</v>
      </c>
      <c r="W218" s="154"/>
      <c r="X218" s="154"/>
      <c r="Y218" s="154"/>
      <c r="Z218" s="154">
        <v>12.355374909002645</v>
      </c>
      <c r="AA218" s="154">
        <v>6.3161456728311176</v>
      </c>
      <c r="AB218" s="154">
        <v>2</v>
      </c>
      <c r="AC218" s="154">
        <v>6.47079996764539</v>
      </c>
      <c r="AD218" s="154">
        <v>0.7082506892690339</v>
      </c>
      <c r="AE218" s="154">
        <v>2</v>
      </c>
      <c r="AF218" s="154">
        <v>0</v>
      </c>
      <c r="AG218" s="154">
        <v>3</v>
      </c>
    </row>
    <row r="219" spans="1:33" x14ac:dyDescent="0.3">
      <c r="A219" t="s">
        <v>652</v>
      </c>
      <c r="B219" s="154">
        <v>11</v>
      </c>
      <c r="C219" s="154" t="s">
        <v>71</v>
      </c>
      <c r="D219" s="154">
        <v>0</v>
      </c>
      <c r="E219" s="154">
        <v>1</v>
      </c>
      <c r="F219" s="154">
        <v>1</v>
      </c>
      <c r="G219" s="154">
        <v>0</v>
      </c>
      <c r="H219" s="154" t="s">
        <v>263</v>
      </c>
      <c r="I219" s="154" t="s">
        <v>58</v>
      </c>
      <c r="J219" s="154" t="s">
        <v>58</v>
      </c>
      <c r="K219" s="154" t="s">
        <v>188</v>
      </c>
      <c r="L219" s="154" t="s">
        <v>979</v>
      </c>
      <c r="M219" s="154">
        <v>1.7250000000000003</v>
      </c>
      <c r="N219" s="154">
        <v>647</v>
      </c>
      <c r="O219" s="154">
        <v>2.8109042806687006</v>
      </c>
      <c r="P219" s="154" t="s">
        <v>217</v>
      </c>
      <c r="Q219" s="154">
        <v>2</v>
      </c>
      <c r="R219" s="154" t="s">
        <v>415</v>
      </c>
      <c r="S219" s="154" t="s">
        <v>982</v>
      </c>
      <c r="T219" s="154" t="s">
        <v>982</v>
      </c>
      <c r="U219" s="154">
        <v>5</v>
      </c>
      <c r="V219" s="154">
        <v>9.6</v>
      </c>
      <c r="W219" s="154"/>
      <c r="X219" s="154"/>
      <c r="Y219" s="154"/>
      <c r="Z219" s="154">
        <v>-0.66666666666666652</v>
      </c>
      <c r="AA219" s="154">
        <v>1.2909944487358056</v>
      </c>
      <c r="AB219" s="154">
        <v>3</v>
      </c>
      <c r="AC219" s="154">
        <v>0.66666666666666674</v>
      </c>
      <c r="AD219" s="154">
        <v>2.3094010767585034</v>
      </c>
      <c r="AE219" s="154">
        <v>3</v>
      </c>
      <c r="AF219" s="154">
        <v>2</v>
      </c>
      <c r="AG219" s="154">
        <v>3</v>
      </c>
    </row>
    <row r="220" spans="1:33" x14ac:dyDescent="0.3">
      <c r="A220" t="s">
        <v>653</v>
      </c>
      <c r="B220" s="154">
        <v>11</v>
      </c>
      <c r="C220" s="154" t="s">
        <v>71</v>
      </c>
      <c r="D220" s="154">
        <v>1</v>
      </c>
      <c r="E220" s="154">
        <v>4</v>
      </c>
      <c r="F220" s="154">
        <v>4</v>
      </c>
      <c r="G220" s="154">
        <v>0.6020599913279624</v>
      </c>
      <c r="H220" s="154" t="s">
        <v>263</v>
      </c>
      <c r="I220" s="154" t="s">
        <v>58</v>
      </c>
      <c r="J220" s="154" t="s">
        <v>58</v>
      </c>
      <c r="K220" s="154" t="s">
        <v>188</v>
      </c>
      <c r="L220" s="154" t="s">
        <v>979</v>
      </c>
      <c r="M220" s="154">
        <v>1.7250000000000003</v>
      </c>
      <c r="N220" s="154">
        <v>647</v>
      </c>
      <c r="O220" s="154">
        <v>2.8109042806687006</v>
      </c>
      <c r="P220" s="154" t="s">
        <v>217</v>
      </c>
      <c r="Q220" s="154">
        <v>2</v>
      </c>
      <c r="R220" s="154" t="s">
        <v>415</v>
      </c>
      <c r="S220" s="154" t="s">
        <v>982</v>
      </c>
      <c r="T220" s="154" t="s">
        <v>982</v>
      </c>
      <c r="U220" s="154">
        <v>5</v>
      </c>
      <c r="V220" s="154">
        <v>9.6</v>
      </c>
      <c r="W220" s="154"/>
      <c r="X220" s="154"/>
      <c r="Y220" s="154"/>
      <c r="Z220" s="154">
        <v>-1.3333333333333333</v>
      </c>
      <c r="AA220" s="154">
        <v>1.0801234497346432</v>
      </c>
      <c r="AB220" s="154">
        <v>3</v>
      </c>
      <c r="AC220" s="154">
        <v>-0.33333333333333348</v>
      </c>
      <c r="AD220" s="154">
        <v>1.5275252316519465</v>
      </c>
      <c r="AE220" s="154">
        <v>3</v>
      </c>
      <c r="AF220" s="154">
        <v>2</v>
      </c>
      <c r="AG220" s="154">
        <v>3</v>
      </c>
    </row>
    <row r="221" spans="1:33" x14ac:dyDescent="0.3">
      <c r="A221" t="s">
        <v>700</v>
      </c>
      <c r="B221" s="154">
        <v>11</v>
      </c>
      <c r="C221" s="154" t="s">
        <v>71</v>
      </c>
      <c r="D221" s="154">
        <v>0</v>
      </c>
      <c r="E221" s="154">
        <v>1</v>
      </c>
      <c r="F221" s="154">
        <v>1</v>
      </c>
      <c r="G221" s="154">
        <v>0</v>
      </c>
      <c r="H221" s="154" t="s">
        <v>263</v>
      </c>
      <c r="I221" s="154" t="s">
        <v>58</v>
      </c>
      <c r="J221" s="154" t="s">
        <v>58</v>
      </c>
      <c r="K221" s="154" t="s">
        <v>188</v>
      </c>
      <c r="L221" s="154" t="s">
        <v>979</v>
      </c>
      <c r="M221" s="154">
        <v>1.7250000000000003</v>
      </c>
      <c r="N221" s="154">
        <v>647</v>
      </c>
      <c r="O221" s="154">
        <v>2.8109042806687006</v>
      </c>
      <c r="P221" s="154" t="s">
        <v>217</v>
      </c>
      <c r="Q221" s="154">
        <v>2</v>
      </c>
      <c r="R221" s="154" t="s">
        <v>421</v>
      </c>
      <c r="S221" s="154" t="s">
        <v>981</v>
      </c>
      <c r="T221" s="154" t="s">
        <v>981</v>
      </c>
      <c r="U221" s="154">
        <v>1</v>
      </c>
      <c r="V221" s="154">
        <v>9.6</v>
      </c>
      <c r="W221" s="154"/>
      <c r="X221" s="154"/>
      <c r="Y221" s="154"/>
      <c r="Z221" s="154">
        <v>3.33880543254867</v>
      </c>
      <c r="AA221" s="154">
        <v>0.40646468562683058</v>
      </c>
      <c r="AB221" s="154">
        <v>3</v>
      </c>
      <c r="AC221" s="154">
        <v>0.66262135922330001</v>
      </c>
      <c r="AD221" s="154">
        <v>0.41023007828164804</v>
      </c>
      <c r="AE221" s="154">
        <v>3</v>
      </c>
      <c r="AF221" s="154">
        <v>2</v>
      </c>
      <c r="AG221" s="154">
        <v>3</v>
      </c>
    </row>
    <row r="222" spans="1:33" x14ac:dyDescent="0.3">
      <c r="A222" t="s">
        <v>701</v>
      </c>
      <c r="B222" s="154">
        <v>11</v>
      </c>
      <c r="C222" s="154" t="s">
        <v>71</v>
      </c>
      <c r="D222" s="154">
        <v>1</v>
      </c>
      <c r="E222" s="154">
        <v>10</v>
      </c>
      <c r="F222" s="154">
        <v>10</v>
      </c>
      <c r="G222" s="154">
        <v>1</v>
      </c>
      <c r="H222" s="154" t="s">
        <v>263</v>
      </c>
      <c r="I222" s="154" t="s">
        <v>58</v>
      </c>
      <c r="J222" s="154" t="s">
        <v>58</v>
      </c>
      <c r="K222" s="154" t="s">
        <v>188</v>
      </c>
      <c r="L222" s="154" t="s">
        <v>979</v>
      </c>
      <c r="M222" s="154">
        <v>1.7250000000000003</v>
      </c>
      <c r="N222" s="154">
        <v>647</v>
      </c>
      <c r="O222" s="154">
        <v>2.8109042806687006</v>
      </c>
      <c r="P222" s="154" t="s">
        <v>217</v>
      </c>
      <c r="Q222" s="154">
        <v>2</v>
      </c>
      <c r="R222" s="154" t="s">
        <v>421</v>
      </c>
      <c r="S222" s="154" t="s">
        <v>981</v>
      </c>
      <c r="T222" s="154" t="s">
        <v>981</v>
      </c>
      <c r="U222" s="154">
        <v>1</v>
      </c>
      <c r="V222" s="154">
        <v>9.6</v>
      </c>
      <c r="W222" s="154"/>
      <c r="X222" s="154"/>
      <c r="Y222" s="154"/>
      <c r="Z222" s="154">
        <v>4.0120558510074797</v>
      </c>
      <c r="AA222" s="154">
        <v>0.7059338407385336</v>
      </c>
      <c r="AB222" s="154">
        <v>3</v>
      </c>
      <c r="AC222" s="154">
        <v>1.3325242718446599</v>
      </c>
      <c r="AD222" s="154">
        <v>0.4102300782816371</v>
      </c>
      <c r="AE222" s="154">
        <v>3</v>
      </c>
      <c r="AF222" s="154">
        <v>2</v>
      </c>
      <c r="AG222" s="154">
        <v>3</v>
      </c>
    </row>
    <row r="223" spans="1:33" x14ac:dyDescent="0.3">
      <c r="A223" t="s">
        <v>705</v>
      </c>
      <c r="B223" s="154">
        <v>11</v>
      </c>
      <c r="C223" s="154" t="s">
        <v>71</v>
      </c>
      <c r="D223" s="154">
        <v>0</v>
      </c>
      <c r="E223" s="154">
        <v>0</v>
      </c>
      <c r="F223" s="154">
        <v>0.4</v>
      </c>
      <c r="G223" s="154">
        <v>-0.3979400086720376</v>
      </c>
      <c r="H223" s="154" t="s">
        <v>263</v>
      </c>
      <c r="I223" s="154" t="s">
        <v>58</v>
      </c>
      <c r="J223" s="154" t="s">
        <v>58</v>
      </c>
      <c r="K223" s="154" t="s">
        <v>188</v>
      </c>
      <c r="L223" s="154" t="s">
        <v>979</v>
      </c>
      <c r="M223" s="154">
        <v>1.7250000000000003</v>
      </c>
      <c r="N223" s="154">
        <v>647</v>
      </c>
      <c r="O223" s="154">
        <v>2.8109042806687006</v>
      </c>
      <c r="P223" s="154" t="s">
        <v>217</v>
      </c>
      <c r="Q223" s="154">
        <v>2</v>
      </c>
      <c r="R223" s="154" t="s">
        <v>426</v>
      </c>
      <c r="S223" s="154" t="s">
        <v>981</v>
      </c>
      <c r="T223" s="154" t="s">
        <v>981</v>
      </c>
      <c r="U223" s="154">
        <v>1</v>
      </c>
      <c r="V223" s="154">
        <v>9.6</v>
      </c>
      <c r="W223" s="154"/>
      <c r="X223" s="154"/>
      <c r="Y223" s="154"/>
      <c r="Z223" s="154">
        <v>1.29993876627353</v>
      </c>
      <c r="AA223" s="154">
        <v>2.6056186367714864</v>
      </c>
      <c r="AB223" s="154">
        <v>3</v>
      </c>
      <c r="AC223" s="154">
        <v>1.9740954713665799</v>
      </c>
      <c r="AD223" s="154">
        <v>1.8737560904862554</v>
      </c>
      <c r="AE223" s="154">
        <v>3</v>
      </c>
      <c r="AF223" s="154">
        <v>2</v>
      </c>
      <c r="AG223" s="154">
        <v>3</v>
      </c>
    </row>
    <row r="224" spans="1:33" x14ac:dyDescent="0.3">
      <c r="A224" t="s">
        <v>706</v>
      </c>
      <c r="B224" s="154">
        <v>11</v>
      </c>
      <c r="C224" s="154" t="s">
        <v>71</v>
      </c>
      <c r="D224" s="154">
        <v>1</v>
      </c>
      <c r="E224" s="154">
        <v>1</v>
      </c>
      <c r="F224" s="154">
        <v>1</v>
      </c>
      <c r="G224" s="154">
        <v>0</v>
      </c>
      <c r="H224" s="154" t="s">
        <v>263</v>
      </c>
      <c r="I224" s="154" t="s">
        <v>58</v>
      </c>
      <c r="J224" s="154" t="s">
        <v>58</v>
      </c>
      <c r="K224" s="154" t="s">
        <v>188</v>
      </c>
      <c r="L224" s="154" t="s">
        <v>979</v>
      </c>
      <c r="M224" s="154">
        <v>1.7250000000000003</v>
      </c>
      <c r="N224" s="154">
        <v>647</v>
      </c>
      <c r="O224" s="154">
        <v>2.8109042806687006</v>
      </c>
      <c r="P224" s="154" t="s">
        <v>217</v>
      </c>
      <c r="Q224" s="154">
        <v>2</v>
      </c>
      <c r="R224" s="154" t="s">
        <v>426</v>
      </c>
      <c r="S224" s="154" t="s">
        <v>981</v>
      </c>
      <c r="T224" s="154" t="s">
        <v>981</v>
      </c>
      <c r="U224" s="154">
        <v>1</v>
      </c>
      <c r="V224" s="154">
        <v>9.6</v>
      </c>
      <c r="W224" s="154"/>
      <c r="X224" s="154"/>
      <c r="Y224" s="154"/>
      <c r="Z224" s="154">
        <v>11.491769668414589</v>
      </c>
      <c r="AA224" s="154">
        <v>3.2664208965855392</v>
      </c>
      <c r="AB224" s="154">
        <v>3</v>
      </c>
      <c r="AC224" s="154">
        <v>3.4599618136433703</v>
      </c>
      <c r="AD224" s="154">
        <v>2.1691213428019971</v>
      </c>
      <c r="AE224" s="154">
        <v>3</v>
      </c>
      <c r="AF224" s="154">
        <v>2</v>
      </c>
      <c r="AG224" s="154">
        <v>3</v>
      </c>
    </row>
    <row r="225" spans="1:33" x14ac:dyDescent="0.3">
      <c r="A225" t="s">
        <v>659</v>
      </c>
      <c r="B225" s="154">
        <v>12</v>
      </c>
      <c r="C225" s="154" t="s">
        <v>9</v>
      </c>
      <c r="D225" s="154">
        <v>2</v>
      </c>
      <c r="E225" s="154">
        <v>1</v>
      </c>
      <c r="F225" s="154">
        <v>1</v>
      </c>
      <c r="G225" s="154">
        <v>0</v>
      </c>
      <c r="H225" s="154" t="s">
        <v>263</v>
      </c>
      <c r="I225" s="154" t="s">
        <v>612</v>
      </c>
      <c r="J225" s="154" t="s">
        <v>58</v>
      </c>
      <c r="K225" s="154" t="s">
        <v>188</v>
      </c>
      <c r="L225" s="154" t="s">
        <v>979</v>
      </c>
      <c r="M225" s="154">
        <v>3.6333333333333329</v>
      </c>
      <c r="N225" s="154">
        <v>636</v>
      </c>
      <c r="O225" s="154">
        <v>2.8034571156484138</v>
      </c>
      <c r="P225" s="154" t="s">
        <v>163</v>
      </c>
      <c r="Q225" s="154">
        <v>3</v>
      </c>
      <c r="R225" s="154" t="s">
        <v>200</v>
      </c>
      <c r="S225" s="154" t="s">
        <v>981</v>
      </c>
      <c r="T225" s="154" t="s">
        <v>981</v>
      </c>
      <c r="U225" s="154">
        <v>1</v>
      </c>
      <c r="V225" s="154">
        <v>1.7999999999999989</v>
      </c>
      <c r="W225" s="154"/>
      <c r="X225" s="154"/>
      <c r="Y225" s="154"/>
      <c r="Z225" s="154">
        <v>5.6501195174829002</v>
      </c>
      <c r="AA225" s="154">
        <v>1.1261816292211111</v>
      </c>
      <c r="AB225" s="154">
        <v>3</v>
      </c>
      <c r="AC225" s="154">
        <v>2.33597002089512</v>
      </c>
      <c r="AD225" s="154">
        <v>1.1273143808095329</v>
      </c>
      <c r="AE225" s="154">
        <v>3</v>
      </c>
      <c r="AF225" s="154">
        <v>1</v>
      </c>
      <c r="AG225" s="154">
        <v>3</v>
      </c>
    </row>
    <row r="226" spans="1:33" x14ac:dyDescent="0.3">
      <c r="A226" t="s">
        <v>660</v>
      </c>
      <c r="B226" s="154">
        <v>12</v>
      </c>
      <c r="C226" s="154" t="s">
        <v>9</v>
      </c>
      <c r="D226" s="154">
        <v>2</v>
      </c>
      <c r="E226" s="154">
        <v>1</v>
      </c>
      <c r="F226" s="154">
        <v>1</v>
      </c>
      <c r="G226" s="154">
        <v>0</v>
      </c>
      <c r="H226" s="154" t="s">
        <v>263</v>
      </c>
      <c r="I226" s="154" t="s">
        <v>612</v>
      </c>
      <c r="J226" s="154" t="s">
        <v>58</v>
      </c>
      <c r="K226" s="154" t="s">
        <v>188</v>
      </c>
      <c r="L226" s="154" t="s">
        <v>979</v>
      </c>
      <c r="M226" s="154">
        <v>3.6333333333333329</v>
      </c>
      <c r="N226" s="154">
        <v>636</v>
      </c>
      <c r="O226" s="154">
        <v>2.8034571156484138</v>
      </c>
      <c r="P226" s="154" t="s">
        <v>163</v>
      </c>
      <c r="Q226" s="154">
        <v>3</v>
      </c>
      <c r="R226" s="154" t="s">
        <v>200</v>
      </c>
      <c r="S226" s="154" t="s">
        <v>981</v>
      </c>
      <c r="T226" s="154" t="s">
        <v>981</v>
      </c>
      <c r="U226" s="154">
        <v>1</v>
      </c>
      <c r="V226" s="154">
        <v>17.049999999999997</v>
      </c>
      <c r="W226" s="154"/>
      <c r="X226" s="154"/>
      <c r="Y226" s="154"/>
      <c r="Z226" s="154">
        <v>7.0168043869946599</v>
      </c>
      <c r="AA226" s="154">
        <v>2.6604370181755854</v>
      </c>
      <c r="AB226" s="154">
        <v>3</v>
      </c>
      <c r="AC226" s="154">
        <v>4.3355580044013804</v>
      </c>
      <c r="AD226" s="154">
        <v>2.0977993042003984</v>
      </c>
      <c r="AE226" s="154">
        <v>3</v>
      </c>
      <c r="AF226" s="154">
        <v>1</v>
      </c>
      <c r="AG226" s="154">
        <v>3</v>
      </c>
    </row>
    <row r="227" spans="1:33" x14ac:dyDescent="0.3">
      <c r="A227" t="s">
        <v>661</v>
      </c>
      <c r="B227" s="154">
        <v>12</v>
      </c>
      <c r="C227" s="154" t="s">
        <v>9</v>
      </c>
      <c r="D227" s="154">
        <v>2</v>
      </c>
      <c r="E227" s="154">
        <v>1</v>
      </c>
      <c r="F227" s="154">
        <v>1</v>
      </c>
      <c r="G227" s="154">
        <v>0</v>
      </c>
      <c r="H227" s="154" t="s">
        <v>263</v>
      </c>
      <c r="I227" s="154" t="s">
        <v>612</v>
      </c>
      <c r="J227" s="154" t="s">
        <v>58</v>
      </c>
      <c r="K227" s="154" t="s">
        <v>188</v>
      </c>
      <c r="L227" s="154" t="s">
        <v>979</v>
      </c>
      <c r="M227" s="154">
        <v>3.6333333333333329</v>
      </c>
      <c r="N227" s="154">
        <v>636</v>
      </c>
      <c r="O227" s="154">
        <v>2.8034571156484138</v>
      </c>
      <c r="P227" s="154" t="s">
        <v>163</v>
      </c>
      <c r="Q227" s="154">
        <v>3</v>
      </c>
      <c r="R227" s="154" t="s">
        <v>200</v>
      </c>
      <c r="S227" s="154" t="s">
        <v>981</v>
      </c>
      <c r="T227" s="154" t="s">
        <v>981</v>
      </c>
      <c r="U227" s="154">
        <v>1</v>
      </c>
      <c r="V227" s="154">
        <v>5.1999999999999957</v>
      </c>
      <c r="W227" s="154"/>
      <c r="X227" s="154"/>
      <c r="Y227" s="154"/>
      <c r="Z227" s="154">
        <v>6.6827767295700298</v>
      </c>
      <c r="AA227" s="154">
        <v>3.0059828902273846</v>
      </c>
      <c r="AB227" s="154">
        <v>3</v>
      </c>
      <c r="AC227" s="154">
        <v>5.6655537861372798</v>
      </c>
      <c r="AD227" s="154">
        <v>2.0667052730978797</v>
      </c>
      <c r="AE227" s="154">
        <v>3</v>
      </c>
      <c r="AF227" s="154">
        <v>1</v>
      </c>
      <c r="AG227" s="154">
        <v>3</v>
      </c>
    </row>
    <row r="228" spans="1:33" x14ac:dyDescent="0.3">
      <c r="A228" t="s">
        <v>662</v>
      </c>
      <c r="B228" s="154">
        <v>12</v>
      </c>
      <c r="C228" s="154" t="s">
        <v>9</v>
      </c>
      <c r="D228" s="154">
        <v>2</v>
      </c>
      <c r="E228" s="154">
        <v>1</v>
      </c>
      <c r="F228" s="154">
        <v>1</v>
      </c>
      <c r="G228" s="154">
        <v>0</v>
      </c>
      <c r="H228" s="154" t="s">
        <v>263</v>
      </c>
      <c r="I228" s="154" t="s">
        <v>612</v>
      </c>
      <c r="J228" s="154" t="s">
        <v>58</v>
      </c>
      <c r="K228" s="154" t="s">
        <v>188</v>
      </c>
      <c r="L228" s="154" t="s">
        <v>979</v>
      </c>
      <c r="M228" s="154">
        <v>3.6333333333333329</v>
      </c>
      <c r="N228" s="154">
        <v>636</v>
      </c>
      <c r="O228" s="154">
        <v>2.8034571156484138</v>
      </c>
      <c r="P228" s="154" t="s">
        <v>163</v>
      </c>
      <c r="Q228" s="154">
        <v>3</v>
      </c>
      <c r="R228" s="154" t="s">
        <v>200</v>
      </c>
      <c r="S228" s="154" t="s">
        <v>981</v>
      </c>
      <c r="T228" s="154" t="s">
        <v>981</v>
      </c>
      <c r="U228" s="154">
        <v>1</v>
      </c>
      <c r="V228" s="154">
        <v>52.55</v>
      </c>
      <c r="W228" s="154"/>
      <c r="X228" s="154"/>
      <c r="Y228" s="154"/>
      <c r="Z228" s="154">
        <v>9.04415443424576</v>
      </c>
      <c r="AA228" s="154">
        <v>1.7207063004105898</v>
      </c>
      <c r="AB228" s="154">
        <v>3</v>
      </c>
      <c r="AC228" s="154">
        <v>5.6757560993155902</v>
      </c>
      <c r="AD228" s="154">
        <v>2.0665919979390375</v>
      </c>
      <c r="AE228" s="154">
        <v>3</v>
      </c>
      <c r="AF228" s="154">
        <v>1</v>
      </c>
      <c r="AG228" s="154">
        <v>3</v>
      </c>
    </row>
    <row r="229" spans="1:33" x14ac:dyDescent="0.3">
      <c r="A229" t="s">
        <v>663</v>
      </c>
      <c r="B229" s="154">
        <v>12</v>
      </c>
      <c r="C229" s="154" t="s">
        <v>9</v>
      </c>
      <c r="D229" s="154">
        <v>2</v>
      </c>
      <c r="E229" s="154">
        <v>1</v>
      </c>
      <c r="F229" s="154">
        <v>1</v>
      </c>
      <c r="G229" s="154">
        <v>0</v>
      </c>
      <c r="H229" s="154" t="s">
        <v>263</v>
      </c>
      <c r="I229" s="154" t="s">
        <v>611</v>
      </c>
      <c r="J229" s="154" t="s">
        <v>72</v>
      </c>
      <c r="K229" s="154" t="s">
        <v>188</v>
      </c>
      <c r="L229" s="154" t="s">
        <v>979</v>
      </c>
      <c r="M229" s="154">
        <v>3.6333333333333329</v>
      </c>
      <c r="N229" s="154">
        <v>636</v>
      </c>
      <c r="O229" s="154">
        <v>2.8034571156484138</v>
      </c>
      <c r="P229" s="154" t="s">
        <v>163</v>
      </c>
      <c r="Q229" s="154">
        <v>3</v>
      </c>
      <c r="R229" s="154" t="s">
        <v>200</v>
      </c>
      <c r="S229" s="154" t="s">
        <v>981</v>
      </c>
      <c r="T229" s="154" t="s">
        <v>981</v>
      </c>
      <c r="U229" s="154">
        <v>1</v>
      </c>
      <c r="V229" s="154">
        <v>25</v>
      </c>
      <c r="W229" s="154"/>
      <c r="X229" s="154"/>
      <c r="Y229" s="154"/>
      <c r="Z229" s="154">
        <v>5.6655537861372798</v>
      </c>
      <c r="AA229" s="154">
        <v>2.0667052730978797</v>
      </c>
      <c r="AB229" s="154">
        <v>3</v>
      </c>
      <c r="AC229" s="154">
        <v>4.3355580044013804</v>
      </c>
      <c r="AD229" s="154">
        <v>2.0667052730978797</v>
      </c>
      <c r="AE229" s="154">
        <v>3</v>
      </c>
      <c r="AF229" s="154">
        <v>1</v>
      </c>
      <c r="AG229" s="154">
        <v>3</v>
      </c>
    </row>
    <row r="230" spans="1:33" x14ac:dyDescent="0.3">
      <c r="A230" t="s">
        <v>664</v>
      </c>
      <c r="B230" s="154">
        <v>12</v>
      </c>
      <c r="C230" s="154" t="s">
        <v>9</v>
      </c>
      <c r="D230" s="154">
        <v>2</v>
      </c>
      <c r="E230" s="154">
        <v>1</v>
      </c>
      <c r="F230" s="154">
        <v>1</v>
      </c>
      <c r="G230" s="154">
        <v>0</v>
      </c>
      <c r="H230" s="154" t="s">
        <v>263</v>
      </c>
      <c r="I230" s="154" t="s">
        <v>611</v>
      </c>
      <c r="J230" s="154" t="s">
        <v>72</v>
      </c>
      <c r="K230" s="154" t="s">
        <v>188</v>
      </c>
      <c r="L230" s="154" t="s">
        <v>979</v>
      </c>
      <c r="M230" s="154">
        <v>3.6333333333333329</v>
      </c>
      <c r="N230" s="154">
        <v>636</v>
      </c>
      <c r="O230" s="154">
        <v>2.8034571156484138</v>
      </c>
      <c r="P230" s="154" t="s">
        <v>163</v>
      </c>
      <c r="Q230" s="154">
        <v>3</v>
      </c>
      <c r="R230" s="154" t="s">
        <v>200</v>
      </c>
      <c r="S230" s="154" t="s">
        <v>981</v>
      </c>
      <c r="T230" s="154" t="s">
        <v>981</v>
      </c>
      <c r="U230" s="154">
        <v>1</v>
      </c>
      <c r="V230" s="154">
        <v>55</v>
      </c>
      <c r="W230" s="154"/>
      <c r="X230" s="154"/>
      <c r="Y230" s="154"/>
      <c r="Z230" s="154">
        <v>5.6757560993155902</v>
      </c>
      <c r="AA230" s="154">
        <v>2.0665919979390375</v>
      </c>
      <c r="AB230" s="154">
        <v>3</v>
      </c>
      <c r="AC230" s="154">
        <v>4.3355580044013804</v>
      </c>
      <c r="AD230" s="154">
        <v>2.0665919979390375</v>
      </c>
      <c r="AE230" s="154">
        <v>3</v>
      </c>
      <c r="AF230" s="154">
        <v>1</v>
      </c>
      <c r="AG230" s="154">
        <v>3</v>
      </c>
    </row>
    <row r="231" spans="1:33" x14ac:dyDescent="0.3">
      <c r="A231" t="s">
        <v>616</v>
      </c>
      <c r="B231" s="154">
        <v>3</v>
      </c>
      <c r="C231" s="154" t="s">
        <v>9</v>
      </c>
      <c r="D231" s="154">
        <v>0</v>
      </c>
      <c r="E231" s="154">
        <v>1</v>
      </c>
      <c r="F231" s="154">
        <v>1</v>
      </c>
      <c r="G231" s="154">
        <v>0</v>
      </c>
      <c r="H231" s="154" t="s">
        <v>263</v>
      </c>
      <c r="I231" s="154" t="s">
        <v>537</v>
      </c>
      <c r="J231" s="154" t="s">
        <v>72</v>
      </c>
      <c r="K231" s="154" t="s">
        <v>188</v>
      </c>
      <c r="L231" s="154" t="s">
        <v>979</v>
      </c>
      <c r="M231" s="154">
        <v>3.1750000000000003</v>
      </c>
      <c r="N231" s="154">
        <v>585</v>
      </c>
      <c r="O231" s="154">
        <v>2.7671558660821804</v>
      </c>
      <c r="P231" s="154" t="s">
        <v>163</v>
      </c>
      <c r="Q231" s="154">
        <v>3</v>
      </c>
      <c r="R231" s="154" t="s">
        <v>200</v>
      </c>
      <c r="S231" s="154" t="s">
        <v>981</v>
      </c>
      <c r="T231" s="154" t="s">
        <v>981</v>
      </c>
      <c r="U231" s="154">
        <v>1</v>
      </c>
      <c r="V231" s="154">
        <v>88</v>
      </c>
      <c r="W231" s="154"/>
      <c r="X231" s="154"/>
      <c r="Y231" s="154"/>
      <c r="Z231" s="154">
        <v>2.99886181405566</v>
      </c>
      <c r="AA231" s="154">
        <v>1.0654570803872989</v>
      </c>
      <c r="AB231" s="154">
        <v>17</v>
      </c>
      <c r="AC231" s="154">
        <v>2.41069102871124</v>
      </c>
      <c r="AD231" s="154">
        <v>1.2971390759347663</v>
      </c>
      <c r="AE231" s="154">
        <v>17</v>
      </c>
      <c r="AF231" s="154">
        <v>0</v>
      </c>
      <c r="AG231" s="154">
        <v>3</v>
      </c>
    </row>
    <row r="232" spans="1:33" x14ac:dyDescent="0.3">
      <c r="A232" t="s">
        <v>617</v>
      </c>
      <c r="B232" s="154">
        <v>3</v>
      </c>
      <c r="C232" s="154" t="s">
        <v>9</v>
      </c>
      <c r="D232" s="154">
        <v>0</v>
      </c>
      <c r="E232" s="154">
        <v>1</v>
      </c>
      <c r="F232" s="154">
        <v>1</v>
      </c>
      <c r="G232" s="154">
        <v>0</v>
      </c>
      <c r="H232" s="154" t="s">
        <v>263</v>
      </c>
      <c r="I232" s="154" t="s">
        <v>537</v>
      </c>
      <c r="J232" s="154" t="s">
        <v>72</v>
      </c>
      <c r="K232" s="154" t="s">
        <v>188</v>
      </c>
      <c r="L232" s="154" t="s">
        <v>979</v>
      </c>
      <c r="M232" s="154">
        <v>3.1750000000000003</v>
      </c>
      <c r="N232" s="154">
        <v>585</v>
      </c>
      <c r="O232" s="154">
        <v>2.7671558660821804</v>
      </c>
      <c r="P232" s="154" t="s">
        <v>163</v>
      </c>
      <c r="Q232" s="154">
        <v>3</v>
      </c>
      <c r="R232" s="154" t="s">
        <v>200</v>
      </c>
      <c r="S232" s="154" t="s">
        <v>981</v>
      </c>
      <c r="T232" s="154" t="s">
        <v>981</v>
      </c>
      <c r="U232" s="154">
        <v>1</v>
      </c>
      <c r="V232" s="154">
        <v>125</v>
      </c>
      <c r="W232" s="154"/>
      <c r="X232" s="154"/>
      <c r="Y232" s="154"/>
      <c r="Z232" s="154">
        <v>3.9231720605629801</v>
      </c>
      <c r="AA232" s="154">
        <v>1.5496111681742009</v>
      </c>
      <c r="AB232" s="154">
        <v>14</v>
      </c>
      <c r="AC232" s="154">
        <v>3.1388563560425702</v>
      </c>
      <c r="AD232" s="154">
        <v>1.2233237252281168</v>
      </c>
      <c r="AE232" s="154">
        <v>14</v>
      </c>
      <c r="AF232" s="154">
        <v>0</v>
      </c>
      <c r="AG232" s="154">
        <v>3</v>
      </c>
    </row>
    <row r="233" spans="1:33" x14ac:dyDescent="0.3">
      <c r="A233" t="s">
        <v>618</v>
      </c>
      <c r="B233" s="154">
        <v>3</v>
      </c>
      <c r="C233" s="154" t="s">
        <v>9</v>
      </c>
      <c r="D233" s="154">
        <v>1</v>
      </c>
      <c r="E233" s="154">
        <v>5</v>
      </c>
      <c r="F233" s="154">
        <v>5</v>
      </c>
      <c r="G233" s="154">
        <v>0.69897000433601886</v>
      </c>
      <c r="H233" s="154" t="s">
        <v>263</v>
      </c>
      <c r="I233" s="154" t="s">
        <v>537</v>
      </c>
      <c r="J233" s="154" t="s">
        <v>72</v>
      </c>
      <c r="K233" s="154" t="s">
        <v>188</v>
      </c>
      <c r="L233" s="154" t="s">
        <v>979</v>
      </c>
      <c r="M233" s="154">
        <v>3.1750000000000003</v>
      </c>
      <c r="N233" s="154">
        <v>585</v>
      </c>
      <c r="O233" s="154">
        <v>2.7671558660821804</v>
      </c>
      <c r="P233" s="154" t="s">
        <v>163</v>
      </c>
      <c r="Q233" s="154">
        <v>3</v>
      </c>
      <c r="R233" s="154" t="s">
        <v>200</v>
      </c>
      <c r="S233" s="154" t="s">
        <v>981</v>
      </c>
      <c r="T233" s="154" t="s">
        <v>981</v>
      </c>
      <c r="U233" s="154">
        <v>1</v>
      </c>
      <c r="V233" s="154">
        <v>88</v>
      </c>
      <c r="W233" s="154"/>
      <c r="X233" s="154"/>
      <c r="Y233" s="154"/>
      <c r="Z233" s="154">
        <v>3.56048010329076</v>
      </c>
      <c r="AA233" s="154">
        <v>1.4516577622916089</v>
      </c>
      <c r="AB233" s="154">
        <v>17</v>
      </c>
      <c r="AC233" s="154">
        <v>2.7483366840978798</v>
      </c>
      <c r="AD233" s="154">
        <v>1.9518587905370328</v>
      </c>
      <c r="AE233" s="154">
        <v>17</v>
      </c>
      <c r="AF233" s="154">
        <v>0</v>
      </c>
      <c r="AG233" s="154">
        <v>3</v>
      </c>
    </row>
    <row r="234" spans="1:33" x14ac:dyDescent="0.3">
      <c r="A234" t="s">
        <v>619</v>
      </c>
      <c r="B234" s="154">
        <v>3</v>
      </c>
      <c r="C234" s="154" t="s">
        <v>9</v>
      </c>
      <c r="D234" s="154">
        <v>1</v>
      </c>
      <c r="E234" s="154">
        <v>5</v>
      </c>
      <c r="F234" s="154">
        <v>5</v>
      </c>
      <c r="G234" s="154">
        <v>0.69897000433601886</v>
      </c>
      <c r="H234" s="154" t="s">
        <v>263</v>
      </c>
      <c r="I234" s="154" t="s">
        <v>537</v>
      </c>
      <c r="J234" s="154" t="s">
        <v>72</v>
      </c>
      <c r="K234" s="154" t="s">
        <v>188</v>
      </c>
      <c r="L234" s="154" t="s">
        <v>979</v>
      </c>
      <c r="M234" s="154">
        <v>3.1750000000000003</v>
      </c>
      <c r="N234" s="154">
        <v>585</v>
      </c>
      <c r="O234" s="154">
        <v>2.7671558660821804</v>
      </c>
      <c r="P234" s="154" t="s">
        <v>163</v>
      </c>
      <c r="Q234" s="154">
        <v>3</v>
      </c>
      <c r="R234" s="154" t="s">
        <v>200</v>
      </c>
      <c r="S234" s="154" t="s">
        <v>981</v>
      </c>
      <c r="T234" s="154" t="s">
        <v>981</v>
      </c>
      <c r="U234" s="154">
        <v>1</v>
      </c>
      <c r="V234" s="154">
        <v>125</v>
      </c>
      <c r="W234" s="154"/>
      <c r="X234" s="154"/>
      <c r="Y234" s="154"/>
      <c r="Z234" s="154">
        <v>3.13605359256437</v>
      </c>
      <c r="AA234" s="154">
        <v>2.4124630889456569</v>
      </c>
      <c r="AB234" s="154">
        <v>14</v>
      </c>
      <c r="AC234" s="154">
        <v>2.1368315341170399</v>
      </c>
      <c r="AD234" s="154">
        <v>1.3516294645116183</v>
      </c>
      <c r="AE234" s="154">
        <v>14</v>
      </c>
      <c r="AF234" s="154">
        <v>0</v>
      </c>
      <c r="AG234" s="154">
        <v>3</v>
      </c>
    </row>
    <row r="235" spans="1:33" x14ac:dyDescent="0.3">
      <c r="A235" t="s">
        <v>983</v>
      </c>
      <c r="B235" s="154">
        <v>13</v>
      </c>
      <c r="C235" s="154" t="s">
        <v>65</v>
      </c>
      <c r="D235" s="154">
        <v>0</v>
      </c>
      <c r="E235" s="154">
        <v>2</v>
      </c>
      <c r="F235" s="154">
        <v>2</v>
      </c>
      <c r="G235" s="154"/>
      <c r="H235" s="154" t="s">
        <v>263</v>
      </c>
      <c r="I235" s="154" t="s">
        <v>58</v>
      </c>
      <c r="J235" s="154" t="s">
        <v>58</v>
      </c>
      <c r="K235" s="154" t="s">
        <v>233</v>
      </c>
      <c r="L235" s="154" t="s">
        <v>980</v>
      </c>
      <c r="M235" s="154"/>
      <c r="N235" s="154"/>
      <c r="O235" s="154"/>
      <c r="P235" s="154" t="s">
        <v>234</v>
      </c>
      <c r="Q235" s="154"/>
      <c r="R235" s="154" t="s">
        <v>244</v>
      </c>
      <c r="S235" s="154" t="s">
        <v>244</v>
      </c>
      <c r="T235" s="154"/>
      <c r="U235" s="154"/>
      <c r="V235" s="154"/>
      <c r="W235" s="154"/>
      <c r="X235" s="154"/>
      <c r="Y235" s="154" t="s">
        <v>714</v>
      </c>
      <c r="Z235" s="154">
        <v>45.637500000000003</v>
      </c>
      <c r="AA235" s="154">
        <v>20.947052895335901</v>
      </c>
      <c r="AB235" s="154">
        <v>4</v>
      </c>
      <c r="AC235" s="154">
        <v>40.462499999999999</v>
      </c>
      <c r="AD235" s="154">
        <v>38.049382277070798</v>
      </c>
      <c r="AE235" s="154">
        <v>4</v>
      </c>
      <c r="AF235" s="154"/>
      <c r="AG235" s="154">
        <v>4</v>
      </c>
    </row>
    <row r="236" spans="1:33" x14ac:dyDescent="0.3">
      <c r="A236" t="s">
        <v>984</v>
      </c>
      <c r="B236" s="154">
        <v>13</v>
      </c>
      <c r="C236" s="154" t="s">
        <v>65</v>
      </c>
      <c r="D236" s="154">
        <v>1</v>
      </c>
      <c r="E236" s="154">
        <v>3</v>
      </c>
      <c r="F236" s="154">
        <v>3</v>
      </c>
      <c r="G236" s="154"/>
      <c r="H236" s="154" t="s">
        <v>263</v>
      </c>
      <c r="I236" s="154" t="s">
        <v>58</v>
      </c>
      <c r="J236" s="154" t="s">
        <v>58</v>
      </c>
      <c r="K236" s="154" t="s">
        <v>233</v>
      </c>
      <c r="L236" s="154" t="s">
        <v>980</v>
      </c>
      <c r="M236" s="154"/>
      <c r="N236" s="154"/>
      <c r="O236" s="154"/>
      <c r="P236" s="154" t="s">
        <v>234</v>
      </c>
      <c r="Q236" s="154"/>
      <c r="R236" s="154" t="s">
        <v>244</v>
      </c>
      <c r="S236" s="154" t="s">
        <v>244</v>
      </c>
      <c r="T236" s="154"/>
      <c r="U236" s="154"/>
      <c r="V236" s="154"/>
      <c r="W236" s="154"/>
      <c r="X236" s="154"/>
      <c r="Y236" s="154" t="s">
        <v>714</v>
      </c>
      <c r="Z236" s="154">
        <v>11.87</v>
      </c>
      <c r="AA236" s="154">
        <v>10.8319650417949</v>
      </c>
      <c r="AB236" s="154">
        <v>4</v>
      </c>
      <c r="AC236" s="154">
        <v>40.462499999999999</v>
      </c>
      <c r="AD236" s="154">
        <v>38.049382277070798</v>
      </c>
      <c r="AE236" s="154">
        <v>4</v>
      </c>
      <c r="AF236" s="154"/>
      <c r="AG236" s="154">
        <v>4</v>
      </c>
    </row>
    <row r="237" spans="1:33" x14ac:dyDescent="0.3">
      <c r="A237" t="s">
        <v>985</v>
      </c>
      <c r="B237" s="154">
        <v>14</v>
      </c>
      <c r="C237" s="154" t="s">
        <v>9</v>
      </c>
      <c r="D237" s="154">
        <v>0</v>
      </c>
      <c r="E237" s="154">
        <v>1</v>
      </c>
      <c r="F237" s="154">
        <v>1</v>
      </c>
      <c r="G237" s="154"/>
      <c r="H237" s="154" t="s">
        <v>263</v>
      </c>
      <c r="I237" s="154" t="s">
        <v>58</v>
      </c>
      <c r="J237" s="154" t="s">
        <v>58</v>
      </c>
      <c r="K237" s="154" t="s">
        <v>243</v>
      </c>
      <c r="L237" s="154" t="s">
        <v>980</v>
      </c>
      <c r="M237" s="154"/>
      <c r="N237" s="154"/>
      <c r="O237" s="154"/>
      <c r="P237" s="154" t="s">
        <v>234</v>
      </c>
      <c r="Q237" s="154"/>
      <c r="R237" s="154" t="s">
        <v>244</v>
      </c>
      <c r="S237" s="154" t="s">
        <v>244</v>
      </c>
      <c r="T237" s="154"/>
      <c r="U237" s="154"/>
      <c r="V237" s="154"/>
      <c r="W237" s="154"/>
      <c r="X237" s="154"/>
      <c r="Y237" s="154" t="s">
        <v>715</v>
      </c>
      <c r="Z237" s="154">
        <v>17</v>
      </c>
      <c r="AA237" s="154">
        <v>3.2949962063711098</v>
      </c>
      <c r="AB237" s="154">
        <v>3</v>
      </c>
      <c r="AC237" s="154">
        <v>16.91</v>
      </c>
      <c r="AD237" s="154">
        <v>1.93717319824532</v>
      </c>
      <c r="AE237" s="154">
        <v>3</v>
      </c>
      <c r="AF237" s="154"/>
      <c r="AG237" s="154">
        <v>4</v>
      </c>
    </row>
    <row r="238" spans="1:33" x14ac:dyDescent="0.3">
      <c r="A238" t="s">
        <v>986</v>
      </c>
      <c r="B238" s="154">
        <v>14</v>
      </c>
      <c r="C238" s="154" t="s">
        <v>9</v>
      </c>
      <c r="D238" s="154">
        <v>1</v>
      </c>
      <c r="E238" s="154">
        <v>2</v>
      </c>
      <c r="F238" s="154">
        <v>2</v>
      </c>
      <c r="G238" s="154"/>
      <c r="H238" s="154" t="s">
        <v>263</v>
      </c>
      <c r="I238" s="154" t="s">
        <v>58</v>
      </c>
      <c r="J238" s="154" t="s">
        <v>58</v>
      </c>
      <c r="K238" s="154" t="s">
        <v>243</v>
      </c>
      <c r="L238" s="154" t="s">
        <v>980</v>
      </c>
      <c r="M238" s="154"/>
      <c r="N238" s="154"/>
      <c r="O238" s="154"/>
      <c r="P238" s="154" t="s">
        <v>234</v>
      </c>
      <c r="Q238" s="154"/>
      <c r="R238" s="154" t="s">
        <v>244</v>
      </c>
      <c r="S238" s="154" t="s">
        <v>244</v>
      </c>
      <c r="T238" s="154"/>
      <c r="U238" s="154"/>
      <c r="V238" s="154"/>
      <c r="W238" s="154"/>
      <c r="X238" s="154"/>
      <c r="Y238" s="154" t="s">
        <v>715</v>
      </c>
      <c r="Z238" s="154">
        <v>18.23</v>
      </c>
      <c r="AA238" s="154">
        <v>3.3005090516464302</v>
      </c>
      <c r="AB238" s="154">
        <v>3</v>
      </c>
      <c r="AC238" s="154">
        <v>14.19</v>
      </c>
      <c r="AD238" s="154">
        <v>1.4529418432958701</v>
      </c>
      <c r="AE238" s="154">
        <v>3</v>
      </c>
      <c r="AF238" s="154"/>
      <c r="AG238" s="154">
        <v>4</v>
      </c>
    </row>
    <row r="239" spans="1:33" x14ac:dyDescent="0.3">
      <c r="A239" t="s">
        <v>987</v>
      </c>
      <c r="B239" s="154">
        <v>15</v>
      </c>
      <c r="C239" s="154" t="s">
        <v>9</v>
      </c>
      <c r="D239" s="154">
        <v>2</v>
      </c>
      <c r="E239" s="154">
        <v>3</v>
      </c>
      <c r="F239" s="154">
        <v>3</v>
      </c>
      <c r="G239" s="154"/>
      <c r="H239" s="154" t="s">
        <v>263</v>
      </c>
      <c r="I239" s="154" t="s">
        <v>58</v>
      </c>
      <c r="J239" s="154" t="s">
        <v>58</v>
      </c>
      <c r="K239" s="154" t="s">
        <v>269</v>
      </c>
      <c r="L239" s="154" t="s">
        <v>980</v>
      </c>
      <c r="M239" s="154"/>
      <c r="N239" s="154"/>
      <c r="O239" s="154"/>
      <c r="P239" s="154" t="s">
        <v>234</v>
      </c>
      <c r="Q239" s="154"/>
      <c r="R239" s="154" t="s">
        <v>244</v>
      </c>
      <c r="S239" s="154" t="s">
        <v>244</v>
      </c>
      <c r="T239" s="154"/>
      <c r="U239" s="154"/>
      <c r="V239" s="154"/>
      <c r="W239" s="154"/>
      <c r="X239" s="154"/>
      <c r="Y239" s="154" t="s">
        <v>715</v>
      </c>
      <c r="Z239" s="154">
        <v>0.297916666666666</v>
      </c>
      <c r="AA239" s="154">
        <v>6.5351613088992205E-2</v>
      </c>
      <c r="AB239" s="154">
        <v>3</v>
      </c>
      <c r="AC239" s="154">
        <v>0.25107494556688498</v>
      </c>
      <c r="AD239" s="154">
        <v>0.124523472277924</v>
      </c>
      <c r="AE239" s="154">
        <v>3</v>
      </c>
      <c r="AF239" s="154"/>
      <c r="AG239" s="154">
        <v>4</v>
      </c>
    </row>
    <row r="240" spans="1:33" x14ac:dyDescent="0.3">
      <c r="A240" t="s">
        <v>988</v>
      </c>
      <c r="B240" s="154">
        <v>16</v>
      </c>
      <c r="C240" s="154" t="s">
        <v>9</v>
      </c>
      <c r="D240" s="154">
        <v>0</v>
      </c>
      <c r="E240" s="154">
        <v>0</v>
      </c>
      <c r="F240" s="154">
        <v>0</v>
      </c>
      <c r="G240" s="154"/>
      <c r="H240" s="154" t="s">
        <v>263</v>
      </c>
      <c r="I240" s="154" t="s">
        <v>58</v>
      </c>
      <c r="J240" s="154" t="s">
        <v>58</v>
      </c>
      <c r="K240" s="154" t="s">
        <v>881</v>
      </c>
      <c r="L240" s="154" t="s">
        <v>980</v>
      </c>
      <c r="M240" s="154"/>
      <c r="N240" s="154"/>
      <c r="O240" s="154"/>
      <c r="P240" s="154" t="s">
        <v>883</v>
      </c>
      <c r="Q240" s="154"/>
      <c r="R240" s="154" t="s">
        <v>244</v>
      </c>
      <c r="S240" s="154" t="s">
        <v>244</v>
      </c>
      <c r="T240" s="154"/>
      <c r="U240" s="154"/>
      <c r="V240" s="154"/>
      <c r="W240" s="154"/>
      <c r="X240" s="154"/>
      <c r="Y240" s="154" t="s">
        <v>714</v>
      </c>
      <c r="Z240" s="154">
        <v>14.071719651054099</v>
      </c>
      <c r="AA240" s="154">
        <v>0.16002306814515899</v>
      </c>
      <c r="AB240" s="154">
        <v>2</v>
      </c>
      <c r="AC240" s="154">
        <v>8.2245381458564601</v>
      </c>
      <c r="AD240" s="154">
        <v>0.55749122822751096</v>
      </c>
      <c r="AE240" s="154">
        <v>2</v>
      </c>
      <c r="AF240" s="154"/>
      <c r="AG240" s="154">
        <v>4</v>
      </c>
    </row>
    <row r="241" spans="1:33" x14ac:dyDescent="0.3">
      <c r="A241" t="s">
        <v>989</v>
      </c>
      <c r="B241" s="154">
        <v>16</v>
      </c>
      <c r="C241" s="154" t="s">
        <v>9</v>
      </c>
      <c r="D241" s="154">
        <v>1</v>
      </c>
      <c r="E241" s="154">
        <v>1</v>
      </c>
      <c r="F241" s="154">
        <v>1</v>
      </c>
      <c r="G241" s="154"/>
      <c r="H241" s="154" t="s">
        <v>263</v>
      </c>
      <c r="I241" s="154" t="s">
        <v>58</v>
      </c>
      <c r="J241" s="154" t="s">
        <v>58</v>
      </c>
      <c r="K241" s="154" t="s">
        <v>881</v>
      </c>
      <c r="L241" s="154" t="s">
        <v>980</v>
      </c>
      <c r="M241" s="154"/>
      <c r="N241" s="154"/>
      <c r="O241" s="154"/>
      <c r="P241" s="154" t="s">
        <v>883</v>
      </c>
      <c r="Q241" s="154"/>
      <c r="R241" s="154" t="s">
        <v>244</v>
      </c>
      <c r="S241" s="154" t="s">
        <v>244</v>
      </c>
      <c r="T241" s="154"/>
      <c r="U241" s="154"/>
      <c r="V241" s="154"/>
      <c r="W241" s="154"/>
      <c r="X241" s="154"/>
      <c r="Y241" s="154" t="s">
        <v>714</v>
      </c>
      <c r="Z241" s="154">
        <v>11.8093617343161</v>
      </c>
      <c r="AA241" s="154">
        <v>1.02229922368022</v>
      </c>
      <c r="AB241" s="154">
        <v>2</v>
      </c>
      <c r="AC241" s="154">
        <v>6.6936788945478698</v>
      </c>
      <c r="AD241" s="154">
        <v>0.74599520513960205</v>
      </c>
      <c r="AE241" s="154">
        <v>2</v>
      </c>
      <c r="AF241" s="154"/>
      <c r="AG241" s="154">
        <v>4</v>
      </c>
    </row>
    <row r="242" spans="1:33" x14ac:dyDescent="0.3">
      <c r="A242" t="s">
        <v>990</v>
      </c>
      <c r="B242" s="154">
        <v>17</v>
      </c>
      <c r="C242" s="154" t="s">
        <v>9</v>
      </c>
      <c r="D242" s="154">
        <v>2</v>
      </c>
      <c r="E242" s="154">
        <v>2</v>
      </c>
      <c r="F242" s="154">
        <v>2</v>
      </c>
      <c r="G242" s="154"/>
      <c r="H242" s="154" t="s">
        <v>263</v>
      </c>
      <c r="I242" s="154" t="s">
        <v>58</v>
      </c>
      <c r="J242" s="154" t="s">
        <v>58</v>
      </c>
      <c r="K242" s="154" t="s">
        <v>243</v>
      </c>
      <c r="L242" s="154" t="s">
        <v>980</v>
      </c>
      <c r="M242" s="154"/>
      <c r="N242" s="154"/>
      <c r="O242" s="154"/>
      <c r="P242" s="154" t="s">
        <v>911</v>
      </c>
      <c r="Q242" s="154"/>
      <c r="R242" s="154" t="s">
        <v>244</v>
      </c>
      <c r="S242" s="154" t="s">
        <v>244</v>
      </c>
      <c r="T242" s="154"/>
      <c r="U242" s="154"/>
      <c r="V242" s="154"/>
      <c r="W242" s="154"/>
      <c r="X242" s="154"/>
      <c r="Y242" s="154" t="s">
        <v>714</v>
      </c>
      <c r="Z242" s="154">
        <v>1.19</v>
      </c>
      <c r="AA242" s="154">
        <v>0.35024311779964201</v>
      </c>
      <c r="AB242" s="154">
        <v>2</v>
      </c>
      <c r="AC242" s="154">
        <v>0.88</v>
      </c>
      <c r="AD242" s="154">
        <v>9.6062093794707801E-2</v>
      </c>
      <c r="AE242" s="154">
        <v>2</v>
      </c>
      <c r="AF242" s="154"/>
      <c r="AG242" s="154">
        <v>4</v>
      </c>
    </row>
    <row r="243" spans="1:33" x14ac:dyDescent="0.3">
      <c r="A243" t="s">
        <v>991</v>
      </c>
      <c r="B243" s="154">
        <v>15</v>
      </c>
      <c r="C243" s="154" t="s">
        <v>9</v>
      </c>
      <c r="D243" s="154">
        <v>2</v>
      </c>
      <c r="E243" s="154">
        <v>3</v>
      </c>
      <c r="F243" s="154">
        <v>3</v>
      </c>
      <c r="G243" s="154"/>
      <c r="H243" s="154" t="s">
        <v>263</v>
      </c>
      <c r="I243" s="154" t="s">
        <v>58</v>
      </c>
      <c r="J243" s="154" t="s">
        <v>58</v>
      </c>
      <c r="K243" s="154" t="s">
        <v>269</v>
      </c>
      <c r="L243" s="154" t="s">
        <v>980</v>
      </c>
      <c r="M243" s="154"/>
      <c r="N243" s="154"/>
      <c r="O243" s="154"/>
      <c r="P243" s="154" t="s">
        <v>234</v>
      </c>
      <c r="Q243" s="154"/>
      <c r="R243" s="154" t="s">
        <v>244</v>
      </c>
      <c r="S243" s="154" t="s">
        <v>244</v>
      </c>
      <c r="T243" s="154"/>
      <c r="U243" s="154"/>
      <c r="V243" s="154"/>
      <c r="W243" s="154"/>
      <c r="X243" s="154"/>
      <c r="Y243" s="154" t="s">
        <v>715</v>
      </c>
      <c r="Z243" s="154">
        <v>5.3307873850633101</v>
      </c>
      <c r="AA243" s="154">
        <v>6.4624507541997804</v>
      </c>
      <c r="AB243" s="154">
        <v>3</v>
      </c>
      <c r="AC243" s="154">
        <v>1.9807230362529</v>
      </c>
      <c r="AD243" s="154">
        <v>3.2753745346622001</v>
      </c>
      <c r="AE243" s="154">
        <v>3</v>
      </c>
      <c r="AF243" s="154"/>
      <c r="AG243" s="154">
        <v>4</v>
      </c>
    </row>
    <row r="244" spans="1:33" x14ac:dyDescent="0.3">
      <c r="A244" t="s">
        <v>992</v>
      </c>
      <c r="B244" s="154">
        <v>18</v>
      </c>
      <c r="C244" s="154" t="s">
        <v>9</v>
      </c>
      <c r="D244" s="154">
        <v>2</v>
      </c>
      <c r="E244" s="154">
        <v>1</v>
      </c>
      <c r="F244" s="154">
        <v>1</v>
      </c>
      <c r="G244" s="154"/>
      <c r="H244" s="154" t="s">
        <v>263</v>
      </c>
      <c r="I244" s="154" t="s">
        <v>58</v>
      </c>
      <c r="J244" s="154" t="s">
        <v>58</v>
      </c>
      <c r="K244" s="154" t="s">
        <v>243</v>
      </c>
      <c r="L244" s="154" t="s">
        <v>980</v>
      </c>
      <c r="M244" s="154"/>
      <c r="N244" s="154"/>
      <c r="O244" s="154"/>
      <c r="P244" s="154" t="s">
        <v>911</v>
      </c>
      <c r="Q244" s="154"/>
      <c r="R244" s="154" t="s">
        <v>244</v>
      </c>
      <c r="S244" s="154" t="s">
        <v>244</v>
      </c>
      <c r="T244" s="154"/>
      <c r="U244" s="154"/>
      <c r="V244" s="154"/>
      <c r="W244" s="154"/>
      <c r="X244" s="154"/>
      <c r="Y244" s="154" t="s">
        <v>714</v>
      </c>
      <c r="Z244" s="154">
        <v>0.92</v>
      </c>
      <c r="AA244" s="154">
        <v>0.33719430600174699</v>
      </c>
      <c r="AB244" s="154">
        <v>3</v>
      </c>
      <c r="AC244" s="154">
        <v>0.61</v>
      </c>
      <c r="AD244" s="154">
        <v>0.24124676163629599</v>
      </c>
      <c r="AE244" s="154">
        <v>3</v>
      </c>
      <c r="AF244" s="154"/>
      <c r="AG244" s="154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O756"/>
  <sheetViews>
    <sheetView zoomScale="90" zoomScaleNormal="90" zoomScalePageLayoutView="81" workbookViewId="0">
      <pane ySplit="3" topLeftCell="A4" activePane="bottomLeft" state="frozen"/>
      <selection pane="bottomLeft" activeCell="A343" sqref="A343"/>
    </sheetView>
  </sheetViews>
  <sheetFormatPr defaultColWidth="8.88671875" defaultRowHeight="14.4" x14ac:dyDescent="0.3"/>
  <cols>
    <col min="1" max="1" width="28.109375" style="84" customWidth="1"/>
    <col min="2" max="2" width="18.88671875" style="11" customWidth="1"/>
    <col min="3" max="3" width="6.44140625" style="12" customWidth="1"/>
    <col min="4" max="4" width="11.109375" style="11" customWidth="1"/>
    <col min="5" max="5" width="9.5546875" style="12" customWidth="1"/>
    <col min="6" max="6" width="10" style="13" customWidth="1"/>
    <col min="7" max="7" width="12.5546875" style="13" customWidth="1"/>
    <col min="8" max="8" width="13.44140625" style="12" customWidth="1"/>
    <col min="9" max="9" width="11.44140625" style="12" customWidth="1"/>
    <col min="10" max="10" width="11.5546875" style="12" customWidth="1"/>
    <col min="11" max="11" width="11.44140625" style="14" customWidth="1"/>
    <col min="12" max="12" width="11.88671875" style="14" customWidth="1"/>
    <col min="13" max="13" width="11.6640625" style="14" customWidth="1"/>
    <col min="14" max="14" width="12" style="14" customWidth="1"/>
    <col min="15" max="15" width="15.109375" style="14" customWidth="1"/>
    <col min="16" max="16" width="10.33203125" style="14" customWidth="1"/>
    <col min="17" max="17" width="12" style="14" customWidth="1"/>
    <col min="18" max="18" width="17.44140625" style="12" customWidth="1"/>
    <col min="19" max="19" width="13.33203125" style="12" customWidth="1"/>
    <col min="20" max="20" width="20.88671875" style="15" customWidth="1"/>
    <col min="21" max="21" width="16.5546875" style="15" customWidth="1"/>
    <col min="22" max="22" width="13.6640625" style="15" customWidth="1"/>
    <col min="23" max="25" width="28.6640625" style="15" customWidth="1"/>
    <col min="26" max="26" width="26.109375" style="15" customWidth="1"/>
    <col min="27" max="27" width="10.6640625" style="15" customWidth="1"/>
    <col min="28" max="28" width="27.6640625" style="12" customWidth="1"/>
    <col min="29" max="29" width="28" style="12" customWidth="1"/>
    <col min="30" max="30" width="21.33203125" style="12" customWidth="1"/>
    <col min="31" max="31" width="25.44140625" style="16" customWidth="1"/>
    <col min="32" max="32" width="25" style="12" customWidth="1"/>
    <col min="33" max="33" width="15.33203125" style="17" customWidth="1"/>
    <col min="34" max="34" width="18.33203125" style="17" customWidth="1"/>
    <col min="35" max="35" width="13.33203125" style="17" customWidth="1"/>
    <col min="36" max="36" width="9.6640625" style="17" customWidth="1"/>
    <col min="37" max="37" width="14.5546875" style="17" customWidth="1"/>
    <col min="38" max="38" width="17.109375" style="24" customWidth="1"/>
    <col min="39" max="39" width="16.109375" style="17" customWidth="1"/>
    <col min="40" max="40" width="16.6640625" style="24" customWidth="1"/>
    <col min="41" max="41" width="13.44140625" style="17" customWidth="1"/>
    <col min="42" max="42" width="23.109375" style="17" customWidth="1"/>
    <col min="43" max="45" width="13" style="17" customWidth="1"/>
    <col min="46" max="46" width="13.44140625" style="17" customWidth="1"/>
    <col min="47" max="47" width="12.6640625" style="17" customWidth="1"/>
    <col min="48" max="48" width="12.33203125" style="17" customWidth="1"/>
    <col min="49" max="49" width="27.6640625" style="17" customWidth="1"/>
    <col min="50" max="50" width="20" style="18" customWidth="1"/>
    <col min="51" max="51" width="14.109375" style="28" customWidth="1"/>
    <col min="52" max="52" width="14.88671875" style="20" customWidth="1"/>
    <col min="53" max="53" width="16.6640625" style="23" customWidth="1"/>
    <col min="54" max="54" width="16.6640625" style="81" customWidth="1"/>
    <col min="55" max="55" width="16.6640625" style="23" customWidth="1"/>
    <col min="56" max="56" width="14" style="19" customWidth="1"/>
    <col min="57" max="57" width="12.44140625" style="19" customWidth="1"/>
    <col min="58" max="58" width="26.88671875" style="34" customWidth="1"/>
    <col min="59" max="59" width="14.6640625" style="12" customWidth="1"/>
    <col min="60" max="60" width="11.44140625" style="12" customWidth="1"/>
    <col min="61" max="61" width="15.44140625" style="12" customWidth="1"/>
    <col min="62" max="62" width="16.88671875" style="12" customWidth="1"/>
    <col min="63" max="63" width="14" style="12" customWidth="1"/>
    <col min="64" max="64" width="13.33203125" style="12" customWidth="1"/>
    <col min="65" max="65" width="12.88671875" style="12" customWidth="1"/>
    <col min="66" max="66" width="13.33203125" style="12" customWidth="1"/>
    <col min="67" max="67" width="27.33203125" style="12" customWidth="1"/>
    <col min="68" max="68" width="45.6640625" style="21" customWidth="1"/>
    <col min="69" max="69" width="17.6640625" style="21" customWidth="1"/>
    <col min="70" max="70" width="12" style="21" customWidth="1"/>
    <col min="71" max="71" width="11.88671875" style="21" customWidth="1"/>
    <col min="72" max="72" width="23.33203125" style="21" customWidth="1"/>
    <col min="73" max="73" width="19.109375" style="21" customWidth="1"/>
    <col min="74" max="74" width="16" style="21" customWidth="1"/>
    <col min="75" max="75" width="12.33203125" style="21" customWidth="1"/>
    <col min="76" max="76" width="17.44140625" style="21" customWidth="1"/>
    <col min="77" max="77" width="13.44140625" style="21" customWidth="1"/>
    <col min="78" max="78" width="15.33203125" style="21" customWidth="1"/>
    <col min="79" max="81" width="11.88671875" style="21" customWidth="1"/>
    <col min="82" max="82" width="13.44140625" style="21" customWidth="1"/>
    <col min="83" max="83" width="18.109375" style="21" customWidth="1"/>
    <col min="84" max="84" width="17.33203125" style="21" customWidth="1"/>
    <col min="85" max="85" width="20" style="21" customWidth="1"/>
    <col min="86" max="86" width="13" style="13" customWidth="1"/>
    <col min="87" max="87" width="18.88671875" style="13" customWidth="1"/>
    <col min="88" max="88" width="15.6640625" style="13" customWidth="1"/>
    <col min="89" max="89" width="17.33203125" style="13" customWidth="1"/>
    <col min="90" max="92" width="13.33203125" style="13" customWidth="1"/>
    <col min="93" max="93" width="10.6640625" style="13" customWidth="1"/>
    <col min="94" max="94" width="12" style="13" customWidth="1"/>
    <col min="95" max="95" width="13" style="21" customWidth="1"/>
    <col min="96" max="96" width="17.6640625" style="21" customWidth="1"/>
    <col min="97" max="97" width="17.109375" style="21" customWidth="1"/>
    <col min="98" max="98" width="17.88671875" style="21" customWidth="1"/>
    <col min="99" max="101" width="14.44140625" style="21" customWidth="1"/>
    <col min="102" max="102" width="13.88671875" style="21" customWidth="1"/>
    <col min="103" max="103" width="11.88671875" style="21" customWidth="1"/>
    <col min="104" max="104" width="13" style="13" customWidth="1"/>
    <col min="105" max="105" width="17.44140625" style="13" customWidth="1"/>
    <col min="106" max="106" width="16" style="13" customWidth="1"/>
    <col min="107" max="107" width="17.109375" style="13" customWidth="1"/>
    <col min="108" max="110" width="14.33203125" style="13" customWidth="1"/>
    <col min="111" max="111" width="11.44140625" style="13" customWidth="1"/>
    <col min="112" max="112" width="12" style="13" customWidth="1"/>
    <col min="113" max="113" width="8.88671875" style="25" customWidth="1"/>
    <col min="114" max="114" width="12" style="22" customWidth="1"/>
    <col min="115" max="115" width="10.109375" style="22" customWidth="1"/>
    <col min="116" max="16384" width="8.88671875" style="22"/>
  </cols>
  <sheetData>
    <row r="1" spans="1:115" s="30" customFormat="1" ht="18.75" customHeight="1" x14ac:dyDescent="0.3">
      <c r="A1" s="128" t="s">
        <v>12</v>
      </c>
      <c r="B1" s="128"/>
      <c r="C1" s="128"/>
      <c r="D1" s="128"/>
      <c r="E1" s="128"/>
      <c r="F1" s="130" t="s">
        <v>22</v>
      </c>
      <c r="G1" s="130"/>
      <c r="H1" s="128" t="s">
        <v>25</v>
      </c>
      <c r="I1" s="128"/>
      <c r="J1" s="128"/>
      <c r="K1" s="129" t="s">
        <v>23</v>
      </c>
      <c r="L1" s="129"/>
      <c r="M1" s="129"/>
      <c r="N1" s="129"/>
      <c r="O1" s="129"/>
      <c r="P1" s="129"/>
      <c r="Q1" s="43"/>
      <c r="R1" s="128" t="s">
        <v>48</v>
      </c>
      <c r="S1" s="128"/>
      <c r="T1" s="132" t="s">
        <v>10</v>
      </c>
      <c r="U1" s="132"/>
      <c r="V1" s="132"/>
      <c r="W1" s="132"/>
      <c r="X1" s="132"/>
      <c r="Y1" s="132"/>
      <c r="Z1" s="132"/>
      <c r="AA1" s="132"/>
      <c r="AB1" s="128" t="s">
        <v>11</v>
      </c>
      <c r="AC1" s="128"/>
      <c r="AD1" s="128"/>
      <c r="AE1" s="128"/>
      <c r="AF1" s="128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46" t="s">
        <v>63</v>
      </c>
      <c r="AY1" s="131"/>
      <c r="AZ1" s="131"/>
      <c r="BA1" s="131"/>
      <c r="BB1" s="131"/>
      <c r="BC1" s="131"/>
      <c r="BD1" s="131"/>
      <c r="BE1" s="131"/>
      <c r="BF1" s="131"/>
      <c r="BG1" s="128" t="s">
        <v>8</v>
      </c>
      <c r="BH1" s="128"/>
      <c r="BI1" s="128"/>
      <c r="BJ1" s="128"/>
      <c r="BK1" s="128"/>
      <c r="BL1" s="128"/>
      <c r="BM1" s="128"/>
      <c r="BN1" s="128"/>
      <c r="BO1" s="128"/>
      <c r="BP1" s="149" t="s">
        <v>37</v>
      </c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34" t="s">
        <v>38</v>
      </c>
      <c r="CI1" s="135"/>
      <c r="CJ1" s="135"/>
      <c r="CK1" s="135"/>
      <c r="CL1" s="135"/>
      <c r="CM1" s="135"/>
      <c r="CN1" s="135"/>
      <c r="CO1" s="135"/>
      <c r="CP1" s="136"/>
      <c r="CQ1" s="140" t="s">
        <v>39</v>
      </c>
      <c r="CR1" s="141"/>
      <c r="CS1" s="141"/>
      <c r="CT1" s="141"/>
      <c r="CU1" s="141"/>
      <c r="CV1" s="141"/>
      <c r="CW1" s="141"/>
      <c r="CX1" s="141"/>
      <c r="CY1" s="142"/>
      <c r="CZ1" s="134" t="s">
        <v>40</v>
      </c>
      <c r="DA1" s="135"/>
      <c r="DB1" s="135"/>
      <c r="DC1" s="135"/>
      <c r="DD1" s="135"/>
      <c r="DE1" s="135"/>
      <c r="DF1" s="135"/>
      <c r="DG1" s="135"/>
      <c r="DH1" s="136"/>
      <c r="DI1" s="1" t="s">
        <v>46</v>
      </c>
      <c r="DJ1" s="148" t="s">
        <v>45</v>
      </c>
    </row>
    <row r="2" spans="1:115" s="30" customFormat="1" ht="22.5" customHeight="1" x14ac:dyDescent="0.3">
      <c r="A2" s="128"/>
      <c r="B2" s="128"/>
      <c r="C2" s="128"/>
      <c r="D2" s="128"/>
      <c r="E2" s="128"/>
      <c r="F2" s="130"/>
      <c r="G2" s="130"/>
      <c r="H2" s="128"/>
      <c r="I2" s="128"/>
      <c r="J2" s="128"/>
      <c r="K2" s="129"/>
      <c r="L2" s="129"/>
      <c r="M2" s="129"/>
      <c r="N2" s="129"/>
      <c r="O2" s="129"/>
      <c r="P2" s="129"/>
      <c r="Q2" s="43"/>
      <c r="R2" s="128"/>
      <c r="S2" s="128"/>
      <c r="T2" s="132"/>
      <c r="U2" s="132"/>
      <c r="V2" s="132"/>
      <c r="W2" s="132"/>
      <c r="X2" s="132"/>
      <c r="Y2" s="132"/>
      <c r="Z2" s="132"/>
      <c r="AA2" s="132"/>
      <c r="AB2" s="128"/>
      <c r="AC2" s="128"/>
      <c r="AD2" s="128"/>
      <c r="AE2" s="128"/>
      <c r="AF2" s="128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47"/>
      <c r="AY2" s="131"/>
      <c r="AZ2" s="131"/>
      <c r="BA2" s="131"/>
      <c r="BB2" s="131"/>
      <c r="BC2" s="131"/>
      <c r="BD2" s="131"/>
      <c r="BE2" s="131"/>
      <c r="BF2" s="131"/>
      <c r="BG2" s="128"/>
      <c r="BH2" s="128"/>
      <c r="BI2" s="128"/>
      <c r="BJ2" s="128"/>
      <c r="BK2" s="128"/>
      <c r="BL2" s="128"/>
      <c r="BM2" s="128"/>
      <c r="BN2" s="128"/>
      <c r="BO2" s="128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49"/>
      <c r="CF2" s="149"/>
      <c r="CG2" s="149"/>
      <c r="CH2" s="137"/>
      <c r="CI2" s="138"/>
      <c r="CJ2" s="138"/>
      <c r="CK2" s="138"/>
      <c r="CL2" s="138"/>
      <c r="CM2" s="138"/>
      <c r="CN2" s="138"/>
      <c r="CO2" s="138"/>
      <c r="CP2" s="139"/>
      <c r="CQ2" s="143"/>
      <c r="CR2" s="144"/>
      <c r="CS2" s="144"/>
      <c r="CT2" s="144"/>
      <c r="CU2" s="144"/>
      <c r="CV2" s="144"/>
      <c r="CW2" s="144"/>
      <c r="CX2" s="144"/>
      <c r="CY2" s="145"/>
      <c r="CZ2" s="137"/>
      <c r="DA2" s="138"/>
      <c r="DB2" s="138"/>
      <c r="DC2" s="138"/>
      <c r="DD2" s="138"/>
      <c r="DE2" s="138"/>
      <c r="DF2" s="138"/>
      <c r="DG2" s="138"/>
      <c r="DH2" s="139"/>
      <c r="DI2" s="1"/>
      <c r="DJ2" s="148"/>
    </row>
    <row r="3" spans="1:115" s="10" customFormat="1" ht="51" customHeight="1" x14ac:dyDescent="0.3">
      <c r="A3" s="114" t="s">
        <v>0</v>
      </c>
      <c r="B3" s="29" t="s">
        <v>1</v>
      </c>
      <c r="C3" s="2" t="s">
        <v>2</v>
      </c>
      <c r="D3" s="29" t="s">
        <v>3</v>
      </c>
      <c r="E3" s="2" t="s">
        <v>13</v>
      </c>
      <c r="F3" s="3" t="s">
        <v>4</v>
      </c>
      <c r="G3" s="3" t="s">
        <v>13</v>
      </c>
      <c r="H3" s="2" t="s">
        <v>24</v>
      </c>
      <c r="I3" s="2" t="s">
        <v>20</v>
      </c>
      <c r="J3" s="2" t="s">
        <v>13</v>
      </c>
      <c r="K3" s="4" t="s">
        <v>15</v>
      </c>
      <c r="L3" s="4" t="s">
        <v>17</v>
      </c>
      <c r="M3" s="4" t="s">
        <v>18</v>
      </c>
      <c r="N3" s="4" t="s">
        <v>19</v>
      </c>
      <c r="O3" s="4" t="s">
        <v>16</v>
      </c>
      <c r="P3" s="4" t="s">
        <v>13</v>
      </c>
      <c r="Q3" s="4" t="s">
        <v>343</v>
      </c>
      <c r="R3" s="2" t="s">
        <v>57</v>
      </c>
      <c r="S3" s="2" t="s">
        <v>13</v>
      </c>
      <c r="T3" s="5" t="s">
        <v>5</v>
      </c>
      <c r="U3" s="5" t="s">
        <v>6</v>
      </c>
      <c r="V3" s="5" t="s">
        <v>44</v>
      </c>
      <c r="W3" s="5" t="s">
        <v>52</v>
      </c>
      <c r="X3" s="5" t="s">
        <v>177</v>
      </c>
      <c r="Y3" s="5" t="s">
        <v>179</v>
      </c>
      <c r="Z3" s="5" t="s">
        <v>180</v>
      </c>
      <c r="AA3" s="5" t="s">
        <v>13</v>
      </c>
      <c r="AB3" s="2" t="s">
        <v>43</v>
      </c>
      <c r="AC3" s="2" t="s">
        <v>42</v>
      </c>
      <c r="AD3" s="2" t="s">
        <v>50</v>
      </c>
      <c r="AE3" s="2" t="s">
        <v>51</v>
      </c>
      <c r="AF3" s="2" t="s">
        <v>13</v>
      </c>
      <c r="AG3" s="6" t="s">
        <v>176</v>
      </c>
      <c r="AH3" s="76" t="s">
        <v>443</v>
      </c>
      <c r="AI3" s="6" t="s">
        <v>59</v>
      </c>
      <c r="AJ3" s="6" t="s">
        <v>7</v>
      </c>
      <c r="AK3" s="6" t="s">
        <v>54</v>
      </c>
      <c r="AL3" s="26" t="s">
        <v>62</v>
      </c>
      <c r="AM3" s="6" t="s">
        <v>36</v>
      </c>
      <c r="AN3" s="26" t="s">
        <v>31</v>
      </c>
      <c r="AO3" s="6" t="s">
        <v>30</v>
      </c>
      <c r="AP3" s="6" t="s">
        <v>32</v>
      </c>
      <c r="AQ3" s="6" t="s">
        <v>33</v>
      </c>
      <c r="AR3" s="6" t="s">
        <v>383</v>
      </c>
      <c r="AS3" s="6" t="s">
        <v>384</v>
      </c>
      <c r="AT3" s="6" t="s">
        <v>26</v>
      </c>
      <c r="AU3" s="6" t="s">
        <v>27</v>
      </c>
      <c r="AV3" s="6" t="s">
        <v>14</v>
      </c>
      <c r="AW3" s="6" t="s">
        <v>13</v>
      </c>
      <c r="AX3" s="7" t="s">
        <v>28</v>
      </c>
      <c r="AY3" s="27" t="s">
        <v>62</v>
      </c>
      <c r="AZ3" s="8" t="s">
        <v>36</v>
      </c>
      <c r="BA3" s="27" t="s">
        <v>31</v>
      </c>
      <c r="BB3" s="80" t="s">
        <v>383</v>
      </c>
      <c r="BC3" s="8" t="s">
        <v>384</v>
      </c>
      <c r="BD3" s="8" t="s">
        <v>30</v>
      </c>
      <c r="BE3" s="8" t="s">
        <v>14</v>
      </c>
      <c r="BF3" s="33" t="s">
        <v>13</v>
      </c>
      <c r="BG3" s="2" t="s">
        <v>67</v>
      </c>
      <c r="BH3" s="2" t="s">
        <v>8</v>
      </c>
      <c r="BI3" s="2" t="s">
        <v>41</v>
      </c>
      <c r="BJ3" s="2" t="s">
        <v>31</v>
      </c>
      <c r="BK3" s="2" t="s">
        <v>30</v>
      </c>
      <c r="BL3" s="2" t="s">
        <v>32</v>
      </c>
      <c r="BM3" s="2" t="s">
        <v>33</v>
      </c>
      <c r="BN3" s="2" t="s">
        <v>14</v>
      </c>
      <c r="BO3" s="2" t="s">
        <v>13</v>
      </c>
      <c r="BP3" s="9" t="s">
        <v>61</v>
      </c>
      <c r="BQ3" s="9" t="s">
        <v>60</v>
      </c>
      <c r="BR3" s="9" t="s">
        <v>59</v>
      </c>
      <c r="BS3" s="9" t="s">
        <v>7</v>
      </c>
      <c r="BT3" s="9" t="s">
        <v>143</v>
      </c>
      <c r="BU3" s="9" t="s">
        <v>62</v>
      </c>
      <c r="BV3" s="9" t="s">
        <v>36</v>
      </c>
      <c r="BW3" s="9" t="s">
        <v>7</v>
      </c>
      <c r="BX3" s="9" t="s">
        <v>31</v>
      </c>
      <c r="BY3" s="9" t="s">
        <v>30</v>
      </c>
      <c r="BZ3" s="9" t="s">
        <v>32</v>
      </c>
      <c r="CA3" s="9" t="s">
        <v>33</v>
      </c>
      <c r="CB3" s="9" t="s">
        <v>447</v>
      </c>
      <c r="CC3" s="9" t="s">
        <v>448</v>
      </c>
      <c r="CD3" s="9" t="s">
        <v>26</v>
      </c>
      <c r="CE3" s="9" t="s">
        <v>27</v>
      </c>
      <c r="CF3" s="9" t="s">
        <v>14</v>
      </c>
      <c r="CG3" s="9" t="s">
        <v>13</v>
      </c>
      <c r="CH3" s="3" t="s">
        <v>59</v>
      </c>
      <c r="CI3" s="3" t="s">
        <v>35</v>
      </c>
      <c r="CJ3" s="3" t="s">
        <v>36</v>
      </c>
      <c r="CK3" s="3" t="s">
        <v>539</v>
      </c>
      <c r="CL3" s="3" t="s">
        <v>30</v>
      </c>
      <c r="CM3" s="3" t="s">
        <v>447</v>
      </c>
      <c r="CN3" s="3" t="s">
        <v>448</v>
      </c>
      <c r="CO3" s="3" t="s">
        <v>14</v>
      </c>
      <c r="CP3" s="3" t="s">
        <v>13</v>
      </c>
      <c r="CQ3" s="9" t="s">
        <v>59</v>
      </c>
      <c r="CR3" s="9" t="s">
        <v>35</v>
      </c>
      <c r="CS3" s="9" t="s">
        <v>36</v>
      </c>
      <c r="CT3" s="9" t="s">
        <v>539</v>
      </c>
      <c r="CU3" s="9" t="s">
        <v>30</v>
      </c>
      <c r="CV3" s="9" t="s">
        <v>447</v>
      </c>
      <c r="CW3" s="9" t="s">
        <v>448</v>
      </c>
      <c r="CX3" s="9" t="s">
        <v>14</v>
      </c>
      <c r="CY3" s="9" t="s">
        <v>13</v>
      </c>
      <c r="CZ3" s="3" t="s">
        <v>59</v>
      </c>
      <c r="DA3" s="3" t="s">
        <v>35</v>
      </c>
      <c r="DB3" s="3" t="s">
        <v>36</v>
      </c>
      <c r="DC3" s="3" t="s">
        <v>31</v>
      </c>
      <c r="DD3" s="3" t="s">
        <v>30</v>
      </c>
      <c r="DE3" s="3" t="s">
        <v>447</v>
      </c>
      <c r="DF3" s="3" t="s">
        <v>448</v>
      </c>
      <c r="DG3" s="3" t="s">
        <v>14</v>
      </c>
      <c r="DH3" s="3" t="s">
        <v>13</v>
      </c>
      <c r="DI3" s="10" t="s">
        <v>46</v>
      </c>
      <c r="DJ3" s="30">
        <f>DJ2</f>
        <v>0</v>
      </c>
      <c r="DK3" s="10" t="s">
        <v>13</v>
      </c>
    </row>
    <row r="4" spans="1:115" x14ac:dyDescent="0.3">
      <c r="A4" s="115" t="s">
        <v>68</v>
      </c>
      <c r="B4" s="11" t="s">
        <v>69</v>
      </c>
      <c r="C4" s="31">
        <v>2013</v>
      </c>
      <c r="D4" s="11" t="s">
        <v>70</v>
      </c>
      <c r="F4" s="13" t="s">
        <v>71</v>
      </c>
      <c r="H4" s="12">
        <v>2</v>
      </c>
      <c r="I4" s="12" t="s">
        <v>450</v>
      </c>
      <c r="K4" s="14">
        <v>1</v>
      </c>
      <c r="L4" s="14">
        <v>5</v>
      </c>
      <c r="M4" s="14">
        <v>5</v>
      </c>
      <c r="O4" s="14" t="s">
        <v>138</v>
      </c>
      <c r="P4" s="14" t="s">
        <v>139</v>
      </c>
      <c r="Q4" s="14" t="s">
        <v>262</v>
      </c>
      <c r="R4" s="12" t="s">
        <v>73</v>
      </c>
      <c r="S4" s="12" t="s">
        <v>116</v>
      </c>
      <c r="T4" s="15" t="s">
        <v>140</v>
      </c>
      <c r="U4" s="15" t="s">
        <v>463</v>
      </c>
      <c r="W4" s="15" t="s">
        <v>141</v>
      </c>
      <c r="X4" s="15" t="s">
        <v>178</v>
      </c>
      <c r="AD4" s="12" t="s">
        <v>66</v>
      </c>
      <c r="AE4" s="16" t="s">
        <v>74</v>
      </c>
      <c r="AF4" s="12" t="s">
        <v>75</v>
      </c>
      <c r="AK4" s="17" t="s">
        <v>76</v>
      </c>
      <c r="AL4" s="24">
        <f>CR4-BU4</f>
        <v>29.835106520360803</v>
      </c>
      <c r="AM4" s="17" t="s">
        <v>142</v>
      </c>
      <c r="AP4" s="17" t="s">
        <v>434</v>
      </c>
      <c r="AQ4" s="17" t="s">
        <v>77</v>
      </c>
      <c r="AS4" s="17">
        <f>SQRT(((CC4*CC4)+(CW4*CW4)))</f>
        <v>12.799508985854361</v>
      </c>
      <c r="AT4" s="17" t="s">
        <v>185</v>
      </c>
      <c r="AV4" s="17">
        <v>5</v>
      </c>
      <c r="AW4" s="17" t="s">
        <v>454</v>
      </c>
      <c r="AY4" s="28">
        <f>DA4-CI4</f>
        <v>-3.5126072015691996</v>
      </c>
      <c r="AZ4" s="20" t="s">
        <v>142</v>
      </c>
      <c r="BC4" s="23">
        <f>SQRT(((CN4*CN4)+(DF4*DF4)))</f>
        <v>12.495271494524786</v>
      </c>
      <c r="BE4" s="19">
        <v>5</v>
      </c>
      <c r="BF4" s="19" t="s">
        <v>454</v>
      </c>
      <c r="BT4" s="21" t="s">
        <v>76</v>
      </c>
      <c r="BU4" s="36">
        <v>26.074766355140099</v>
      </c>
      <c r="BV4" s="21" t="s">
        <v>142</v>
      </c>
      <c r="BW4" s="21" t="s">
        <v>55</v>
      </c>
      <c r="BX4" s="36">
        <v>36.1682242990654</v>
      </c>
      <c r="BY4" s="37">
        <v>15.981308411214901</v>
      </c>
      <c r="BZ4" s="21" t="s">
        <v>56</v>
      </c>
      <c r="CA4" s="21" t="s">
        <v>77</v>
      </c>
      <c r="CB4" s="21">
        <f>BX4-BU4</f>
        <v>10.093457943925301</v>
      </c>
      <c r="CC4" s="21">
        <v>10.093457943925301</v>
      </c>
      <c r="CD4" s="21" t="s">
        <v>137</v>
      </c>
      <c r="CE4" s="21" t="s">
        <v>138</v>
      </c>
      <c r="CF4" s="21">
        <v>5</v>
      </c>
      <c r="CG4" s="21" t="s">
        <v>451</v>
      </c>
      <c r="CI4" s="38">
        <v>28.878504672897101</v>
      </c>
      <c r="CJ4" s="13" t="s">
        <v>142</v>
      </c>
      <c r="CK4" s="39">
        <v>36.448598130841098</v>
      </c>
      <c r="CL4" s="13">
        <v>21.028037383177502</v>
      </c>
      <c r="CM4" s="13">
        <f>CK4-CI4</f>
        <v>7.5700934579439974</v>
      </c>
      <c r="CN4" s="13">
        <v>7.5700934579439974</v>
      </c>
      <c r="CO4" s="13">
        <v>5</v>
      </c>
      <c r="CP4" s="13" t="s">
        <v>452</v>
      </c>
      <c r="CR4" s="21">
        <v>55.909872875500902</v>
      </c>
      <c r="CS4" s="21" t="s">
        <v>142</v>
      </c>
      <c r="CT4" s="21">
        <v>63.780675694348403</v>
      </c>
      <c r="CV4" s="37">
        <f>CT4-CR4</f>
        <v>7.8708028188475012</v>
      </c>
      <c r="CW4" s="37">
        <v>7.8708028188475012</v>
      </c>
      <c r="CX4" s="21">
        <v>5</v>
      </c>
      <c r="DA4" s="13">
        <v>25.365897471327902</v>
      </c>
      <c r="DB4" s="13" t="s">
        <v>142</v>
      </c>
      <c r="DC4" s="13">
        <v>35.306998756390698</v>
      </c>
      <c r="DE4" s="13">
        <f>DC4-DA4</f>
        <v>9.9411012850627962</v>
      </c>
      <c r="DF4" s="13">
        <v>9.9411012850627962</v>
      </c>
      <c r="DG4" s="13">
        <v>5</v>
      </c>
    </row>
    <row r="5" spans="1:115" x14ac:dyDescent="0.3">
      <c r="A5" s="115" t="s">
        <v>68</v>
      </c>
      <c r="B5" s="11" t="s">
        <v>69</v>
      </c>
      <c r="C5" s="31">
        <v>2013</v>
      </c>
      <c r="D5" s="11" t="s">
        <v>70</v>
      </c>
      <c r="F5" s="13" t="s">
        <v>71</v>
      </c>
      <c r="H5" s="12">
        <v>3</v>
      </c>
      <c r="I5" s="12" t="s">
        <v>449</v>
      </c>
      <c r="J5" s="22"/>
      <c r="K5" s="14">
        <v>1</v>
      </c>
      <c r="L5" s="14">
        <v>5</v>
      </c>
      <c r="M5" s="14">
        <v>5</v>
      </c>
      <c r="O5" s="14" t="s">
        <v>138</v>
      </c>
      <c r="P5" s="14" t="s">
        <v>139</v>
      </c>
      <c r="Q5" s="14" t="s">
        <v>262</v>
      </c>
      <c r="R5" s="12" t="s">
        <v>73</v>
      </c>
      <c r="S5" s="12" t="s">
        <v>116</v>
      </c>
      <c r="T5" s="15" t="s">
        <v>140</v>
      </c>
      <c r="U5" s="15" t="s">
        <v>463</v>
      </c>
      <c r="W5" s="15" t="s">
        <v>141</v>
      </c>
      <c r="X5" s="15" t="s">
        <v>178</v>
      </c>
      <c r="AD5" s="12" t="s">
        <v>66</v>
      </c>
      <c r="AE5" s="16" t="s">
        <v>74</v>
      </c>
      <c r="AF5" s="12" t="s">
        <v>75</v>
      </c>
      <c r="AK5" s="17" t="s">
        <v>76</v>
      </c>
      <c r="AL5" s="24">
        <f>CR5-BU5</f>
        <v>47.663551401869199</v>
      </c>
      <c r="AM5" s="17" t="s">
        <v>142</v>
      </c>
      <c r="AP5" s="17" t="s">
        <v>434</v>
      </c>
      <c r="AQ5" s="17" t="s">
        <v>77</v>
      </c>
      <c r="AS5" s="17">
        <f>SQRT(((CC5*CC5)+(CW5*CW5)))</f>
        <v>11.828984921343404</v>
      </c>
      <c r="AT5" s="17" t="s">
        <v>185</v>
      </c>
      <c r="AV5" s="17">
        <v>5</v>
      </c>
      <c r="AW5" s="17" t="s">
        <v>454</v>
      </c>
      <c r="AY5" s="28">
        <f>DA5-CI5</f>
        <v>2.2429906542055988</v>
      </c>
      <c r="AZ5" s="20" t="s">
        <v>142</v>
      </c>
      <c r="BC5" s="23">
        <f>SQRT(((CN5*CN5)+(DF5*DF5)))</f>
        <v>9.0981200408905458</v>
      </c>
      <c r="BE5" s="19">
        <v>5</v>
      </c>
      <c r="BF5" s="19" t="s">
        <v>454</v>
      </c>
      <c r="BT5" s="21" t="s">
        <v>76</v>
      </c>
      <c r="BU5" s="36">
        <v>26.074766355140099</v>
      </c>
      <c r="BV5" s="21" t="s">
        <v>142</v>
      </c>
      <c r="BW5" s="21" t="s">
        <v>55</v>
      </c>
      <c r="BX5" s="36">
        <v>36.1682242990654</v>
      </c>
      <c r="BY5" s="37">
        <v>15.981308411214901</v>
      </c>
      <c r="BZ5" s="21" t="s">
        <v>56</v>
      </c>
      <c r="CA5" s="21" t="s">
        <v>77</v>
      </c>
      <c r="CB5" s="21">
        <f>BX5-BU5</f>
        <v>10.093457943925301</v>
      </c>
      <c r="CC5" s="21">
        <v>10.093457943925301</v>
      </c>
      <c r="CD5" s="21" t="s">
        <v>137</v>
      </c>
      <c r="CE5" s="21" t="s">
        <v>138</v>
      </c>
      <c r="CF5" s="21">
        <v>5</v>
      </c>
      <c r="CG5" s="21" t="s">
        <v>451</v>
      </c>
      <c r="CI5" s="38">
        <v>28.878504672897101</v>
      </c>
      <c r="CJ5" s="13" t="s">
        <v>142</v>
      </c>
      <c r="CK5" s="39">
        <v>36.448598130841098</v>
      </c>
      <c r="CL5" s="13">
        <v>21.028037383177502</v>
      </c>
      <c r="CM5" s="13">
        <f>CK5-CI5</f>
        <v>7.5700934579439974</v>
      </c>
      <c r="CN5" s="13">
        <v>7.5700934579439974</v>
      </c>
      <c r="CO5" s="13">
        <v>5</v>
      </c>
      <c r="CP5" s="13" t="s">
        <v>452</v>
      </c>
      <c r="CR5" s="36">
        <v>73.738317757009298</v>
      </c>
      <c r="CS5" s="21" t="s">
        <v>142</v>
      </c>
      <c r="CT5" s="36">
        <v>79.906542056074699</v>
      </c>
      <c r="CU5" s="37">
        <v>68.130841121495294</v>
      </c>
      <c r="CV5" s="37">
        <f>CT5-CR5</f>
        <v>6.1682242990654004</v>
      </c>
      <c r="CW5" s="37">
        <v>6.1682242990654004</v>
      </c>
      <c r="CX5" s="21">
        <v>5</v>
      </c>
      <c r="DA5" s="38">
        <v>31.1214953271027</v>
      </c>
      <c r="DB5" s="13" t="s">
        <v>142</v>
      </c>
      <c r="DC5" s="39">
        <v>36.1682242990654</v>
      </c>
      <c r="DD5" s="13">
        <v>25.514018691588699</v>
      </c>
      <c r="DE5" s="13">
        <f>DC5-DA5</f>
        <v>5.0467289719627004</v>
      </c>
      <c r="DF5" s="13">
        <v>5.0467289719627004</v>
      </c>
      <c r="DG5" s="13">
        <v>5</v>
      </c>
    </row>
    <row r="6" spans="1:115" x14ac:dyDescent="0.3">
      <c r="A6" s="115" t="s">
        <v>68</v>
      </c>
      <c r="B6" s="11" t="s">
        <v>69</v>
      </c>
      <c r="C6" s="31">
        <v>2013</v>
      </c>
      <c r="D6" s="11" t="s">
        <v>70</v>
      </c>
      <c r="F6" s="13" t="s">
        <v>71</v>
      </c>
      <c r="H6" s="12">
        <v>2</v>
      </c>
      <c r="I6" s="12" t="s">
        <v>450</v>
      </c>
      <c r="K6" s="14">
        <v>1</v>
      </c>
      <c r="L6" s="14">
        <v>5</v>
      </c>
      <c r="M6" s="14">
        <v>5</v>
      </c>
      <c r="O6" s="14" t="s">
        <v>138</v>
      </c>
      <c r="P6" s="14" t="s">
        <v>139</v>
      </c>
      <c r="Q6" s="14" t="s">
        <v>262</v>
      </c>
      <c r="R6" s="12" t="s">
        <v>73</v>
      </c>
      <c r="S6" s="12" t="s">
        <v>116</v>
      </c>
      <c r="T6" s="15" t="s">
        <v>140</v>
      </c>
      <c r="U6" s="15" t="s">
        <v>463</v>
      </c>
      <c r="W6" s="15" t="s">
        <v>141</v>
      </c>
      <c r="X6" s="15" t="s">
        <v>178</v>
      </c>
      <c r="AD6" s="12" t="s">
        <v>49</v>
      </c>
      <c r="AE6" s="16" t="s">
        <v>74</v>
      </c>
      <c r="AF6" s="12" t="s">
        <v>78</v>
      </c>
      <c r="AK6" s="17" t="s">
        <v>81</v>
      </c>
      <c r="AL6" s="24">
        <f>CR6-BU6</f>
        <v>365.82145087761131</v>
      </c>
      <c r="AM6" s="17" t="s">
        <v>142</v>
      </c>
      <c r="AP6" s="17" t="s">
        <v>434</v>
      </c>
      <c r="AQ6" s="17" t="s">
        <v>77</v>
      </c>
      <c r="AS6" s="17">
        <f>SQRT(((CC6*CC6)+(CW6*CW6)))</f>
        <v>193.73261547007817</v>
      </c>
      <c r="AT6" s="17" t="s">
        <v>185</v>
      </c>
      <c r="AV6" s="17">
        <v>5</v>
      </c>
      <c r="AW6" s="17" t="s">
        <v>454</v>
      </c>
      <c r="AY6" s="28">
        <f>DA6-CI6</f>
        <v>-21.008122462192404</v>
      </c>
      <c r="AZ6" s="20" t="s">
        <v>142</v>
      </c>
      <c r="BC6" s="23">
        <f>SQRT(((CN6*CN6)+(DF6*DF6)))</f>
        <v>71.071674912300978</v>
      </c>
      <c r="BE6" s="19">
        <v>5</v>
      </c>
      <c r="BF6" s="19" t="s">
        <v>454</v>
      </c>
      <c r="BT6" s="21" t="s">
        <v>81</v>
      </c>
      <c r="BU6" s="36">
        <v>91.9494874194977</v>
      </c>
      <c r="BV6" s="21" t="s">
        <v>142</v>
      </c>
      <c r="BW6" s="21" t="s">
        <v>55</v>
      </c>
      <c r="BX6" s="36">
        <v>141.264832325361</v>
      </c>
      <c r="BY6" s="37">
        <v>48.113625280952398</v>
      </c>
      <c r="BZ6" s="21" t="s">
        <v>56</v>
      </c>
      <c r="CA6" s="21" t="s">
        <v>77</v>
      </c>
      <c r="CB6" s="21">
        <f>BX6-BU6</f>
        <v>49.315344905863299</v>
      </c>
      <c r="CC6" s="21">
        <v>49.315344905863299</v>
      </c>
      <c r="CD6" s="21" t="s">
        <v>137</v>
      </c>
      <c r="CE6" s="21" t="s">
        <v>138</v>
      </c>
      <c r="CF6" s="21">
        <v>5</v>
      </c>
      <c r="CG6" s="21" t="s">
        <v>451</v>
      </c>
      <c r="CI6" s="38">
        <v>107.02030704384801</v>
      </c>
      <c r="CJ6" s="13" t="s">
        <v>142</v>
      </c>
      <c r="CK6" s="39">
        <v>150.85616918239299</v>
      </c>
      <c r="CL6" s="13">
        <v>57.704962137984602</v>
      </c>
      <c r="CM6" s="13">
        <f>CK6-CI6</f>
        <v>43.835862138544982</v>
      </c>
      <c r="CN6" s="13">
        <v>43.835862138544982</v>
      </c>
      <c r="CO6" s="13">
        <v>5</v>
      </c>
      <c r="CP6" s="13" t="s">
        <v>452</v>
      </c>
      <c r="CR6" s="36">
        <v>457.77093829710901</v>
      </c>
      <c r="CS6" s="21" t="s">
        <v>142</v>
      </c>
      <c r="CT6" s="36">
        <v>645.12174041360095</v>
      </c>
      <c r="CU6" s="37"/>
      <c r="CV6" s="37">
        <f>CT6-CR6</f>
        <v>187.35080211649193</v>
      </c>
      <c r="CW6" s="37">
        <v>187.35080211649193</v>
      </c>
      <c r="CX6" s="21">
        <v>5</v>
      </c>
      <c r="DA6" s="38">
        <v>86.012184581655603</v>
      </c>
      <c r="DB6" s="13" t="s">
        <v>142</v>
      </c>
      <c r="DC6" s="39">
        <v>141.955014018593</v>
      </c>
      <c r="DE6" s="13">
        <f>DC6-DA6</f>
        <v>55.942829436937402</v>
      </c>
      <c r="DF6" s="13">
        <v>55.942829436937402</v>
      </c>
      <c r="DG6" s="13">
        <v>5</v>
      </c>
    </row>
    <row r="7" spans="1:115" x14ac:dyDescent="0.3">
      <c r="A7" s="115" t="s">
        <v>68</v>
      </c>
      <c r="B7" s="11" t="s">
        <v>69</v>
      </c>
      <c r="C7" s="31">
        <v>2013</v>
      </c>
      <c r="D7" s="11" t="s">
        <v>70</v>
      </c>
      <c r="F7" s="13" t="s">
        <v>71</v>
      </c>
      <c r="H7" s="12">
        <v>3</v>
      </c>
      <c r="I7" s="12" t="s">
        <v>449</v>
      </c>
      <c r="J7" s="22"/>
      <c r="K7" s="14">
        <v>1</v>
      </c>
      <c r="L7" s="14">
        <v>5</v>
      </c>
      <c r="M7" s="14">
        <v>5</v>
      </c>
      <c r="O7" s="14" t="s">
        <v>138</v>
      </c>
      <c r="P7" s="14" t="s">
        <v>139</v>
      </c>
      <c r="Q7" s="14" t="s">
        <v>262</v>
      </c>
      <c r="R7" s="12" t="s">
        <v>73</v>
      </c>
      <c r="S7" s="12" t="s">
        <v>116</v>
      </c>
      <c r="T7" s="15" t="s">
        <v>140</v>
      </c>
      <c r="U7" s="15" t="s">
        <v>463</v>
      </c>
      <c r="W7" s="15" t="s">
        <v>141</v>
      </c>
      <c r="X7" s="15" t="s">
        <v>178</v>
      </c>
      <c r="AD7" s="12" t="s">
        <v>49</v>
      </c>
      <c r="AE7" s="16" t="s">
        <v>74</v>
      </c>
      <c r="AF7" s="12" t="s">
        <v>78</v>
      </c>
      <c r="AK7" s="17" t="s">
        <v>81</v>
      </c>
      <c r="AL7" s="24">
        <f>CR7-BU7</f>
        <v>436.64572251710933</v>
      </c>
      <c r="AM7" s="17" t="s">
        <v>142</v>
      </c>
      <c r="AP7" s="17" t="s">
        <v>434</v>
      </c>
      <c r="AQ7" s="17" t="s">
        <v>77</v>
      </c>
      <c r="AS7" s="17">
        <f>SQRT(((CC7*CC7)+(CW7*CW7)))</f>
        <v>200.67553659247443</v>
      </c>
      <c r="AT7" s="17" t="s">
        <v>185</v>
      </c>
      <c r="AV7" s="17">
        <v>5</v>
      </c>
      <c r="AW7" s="17" t="s">
        <v>454</v>
      </c>
      <c r="AY7" s="28">
        <f>DA7-CI7</f>
        <v>53.086412833289003</v>
      </c>
      <c r="AZ7" s="20" t="s">
        <v>142</v>
      </c>
      <c r="BC7" s="23">
        <f>SQRT(((CN7*CN7)+(DF7*DF7)))</f>
        <v>133.42988987300578</v>
      </c>
      <c r="BE7" s="19">
        <v>5</v>
      </c>
      <c r="BF7" s="19" t="s">
        <v>454</v>
      </c>
      <c r="BT7" s="21" t="s">
        <v>81</v>
      </c>
      <c r="BU7" s="36">
        <v>91.9494874194977</v>
      </c>
      <c r="BV7" s="21" t="s">
        <v>142</v>
      </c>
      <c r="BW7" s="21" t="s">
        <v>55</v>
      </c>
      <c r="BX7" s="36">
        <v>141.264832325361</v>
      </c>
      <c r="BY7" s="37">
        <v>48.113625280952398</v>
      </c>
      <c r="BZ7" s="21" t="s">
        <v>56</v>
      </c>
      <c r="CA7" s="21" t="s">
        <v>77</v>
      </c>
      <c r="CB7" s="21">
        <f>BX7-BU7</f>
        <v>49.315344905863299</v>
      </c>
      <c r="CC7" s="21">
        <v>49.315344905863299</v>
      </c>
      <c r="CD7" s="21" t="s">
        <v>137</v>
      </c>
      <c r="CE7" s="21" t="s">
        <v>138</v>
      </c>
      <c r="CF7" s="21">
        <v>5</v>
      </c>
      <c r="CG7" s="21" t="s">
        <v>451</v>
      </c>
      <c r="CI7" s="38">
        <v>107.02030704384801</v>
      </c>
      <c r="CJ7" s="13" t="s">
        <v>142</v>
      </c>
      <c r="CK7" s="39">
        <v>150.85616918239299</v>
      </c>
      <c r="CL7" s="13">
        <v>57.704962137984602</v>
      </c>
      <c r="CM7" s="13">
        <f>CK7-CI7</f>
        <v>43.835862138544982</v>
      </c>
      <c r="CN7" s="13">
        <v>43.835862138544982</v>
      </c>
      <c r="CO7" s="13">
        <v>5</v>
      </c>
      <c r="CP7" s="13" t="s">
        <v>452</v>
      </c>
      <c r="CR7" s="36">
        <v>528.59520993660703</v>
      </c>
      <c r="CS7" s="21" t="s">
        <v>142</v>
      </c>
      <c r="CT7" s="36">
        <v>723.11684817640105</v>
      </c>
      <c r="CU7" s="37">
        <v>325.85434754583503</v>
      </c>
      <c r="CV7" s="37">
        <f>CT7-CR7</f>
        <v>194.52163823979402</v>
      </c>
      <c r="CW7" s="37">
        <v>194.52163823979402</v>
      </c>
      <c r="CX7" s="21">
        <v>5</v>
      </c>
      <c r="DA7" s="38">
        <v>160.10671987713701</v>
      </c>
      <c r="DB7" s="13" t="s">
        <v>142</v>
      </c>
      <c r="DC7" s="39">
        <v>286.130339497004</v>
      </c>
      <c r="DD7" s="13">
        <v>31.334390816709799</v>
      </c>
      <c r="DE7" s="13">
        <f>DC7-DA7</f>
        <v>126.02361961986699</v>
      </c>
      <c r="DF7" s="13">
        <v>126.02361961986699</v>
      </c>
      <c r="DG7" s="13">
        <v>5</v>
      </c>
    </row>
    <row r="8" spans="1:115" x14ac:dyDescent="0.3">
      <c r="A8" s="116"/>
      <c r="B8" s="77"/>
      <c r="C8" s="78"/>
      <c r="D8" s="77"/>
      <c r="E8" s="79"/>
    </row>
    <row r="9" spans="1:115" x14ac:dyDescent="0.3">
      <c r="A9" s="115" t="s">
        <v>534</v>
      </c>
      <c r="B9" s="11" t="s">
        <v>79</v>
      </c>
      <c r="C9" s="12">
        <v>2010</v>
      </c>
      <c r="D9" s="11" t="s">
        <v>80</v>
      </c>
      <c r="F9" s="13" t="s">
        <v>71</v>
      </c>
      <c r="G9" s="13" t="s">
        <v>150</v>
      </c>
      <c r="H9" s="12" t="s">
        <v>307</v>
      </c>
      <c r="I9" s="12" t="s">
        <v>145</v>
      </c>
      <c r="K9" s="14">
        <v>1</v>
      </c>
      <c r="L9" s="102" t="s">
        <v>547</v>
      </c>
      <c r="M9" s="14">
        <v>1</v>
      </c>
      <c r="O9" s="14" t="s">
        <v>166</v>
      </c>
      <c r="P9" s="14" t="s">
        <v>147</v>
      </c>
      <c r="Q9" s="14" t="s">
        <v>263</v>
      </c>
      <c r="R9" s="12" t="s">
        <v>58</v>
      </c>
      <c r="T9" s="15" t="s">
        <v>148</v>
      </c>
      <c r="U9" s="15" t="s">
        <v>464</v>
      </c>
      <c r="V9" s="15" t="s">
        <v>149</v>
      </c>
      <c r="W9" s="15" t="s">
        <v>136</v>
      </c>
      <c r="X9" s="15" t="s">
        <v>181</v>
      </c>
      <c r="AB9" s="12" t="s">
        <v>112</v>
      </c>
      <c r="AC9" s="12" t="s">
        <v>58</v>
      </c>
      <c r="AD9" s="12" t="s">
        <v>49</v>
      </c>
      <c r="AE9" s="16" t="s">
        <v>540</v>
      </c>
      <c r="AF9" s="12" t="s">
        <v>152</v>
      </c>
      <c r="AH9" s="17" t="s">
        <v>227</v>
      </c>
      <c r="AI9" s="17">
        <v>36.888888888888886</v>
      </c>
      <c r="AJ9" s="17" t="s">
        <v>462</v>
      </c>
      <c r="AK9" s="17" t="s">
        <v>76</v>
      </c>
      <c r="AL9" s="24">
        <f t="shared" ref="AL9:AL20" si="0">CR9-BU9</f>
        <v>21.253698515356898</v>
      </c>
      <c r="AM9" s="17" t="s">
        <v>142</v>
      </c>
      <c r="AN9" s="24">
        <f t="shared" ref="AN9:AN20" si="1">SQRT(((CB9*CB9)+(CW9*CW9))/2)</f>
        <v>7.707799036630619</v>
      </c>
      <c r="AP9" s="17" t="s">
        <v>123</v>
      </c>
      <c r="AQ9" s="17" t="s">
        <v>77</v>
      </c>
      <c r="AS9" s="17">
        <v>7.707799036630619</v>
      </c>
      <c r="AT9" s="17" t="s">
        <v>185</v>
      </c>
      <c r="AU9" s="17" t="s">
        <v>146</v>
      </c>
      <c r="AV9" s="17">
        <v>2</v>
      </c>
      <c r="AY9" s="28">
        <f>DA9-CI9</f>
        <v>2.0528396742687902</v>
      </c>
      <c r="AZ9" s="20" t="s">
        <v>142</v>
      </c>
      <c r="BC9" s="23">
        <f>SQRT(((CN9*CN9)+(DF9*DF9))/2)</f>
        <v>1.0053650917344075</v>
      </c>
      <c r="BE9" s="19">
        <v>4</v>
      </c>
      <c r="BF9" s="34" t="s">
        <v>549</v>
      </c>
      <c r="BT9" s="21" t="s">
        <v>76</v>
      </c>
      <c r="BU9" s="21">
        <v>0</v>
      </c>
      <c r="BV9" s="21" t="s">
        <v>142</v>
      </c>
      <c r="BW9" s="21" t="s">
        <v>55</v>
      </c>
      <c r="BX9" s="21">
        <v>0</v>
      </c>
      <c r="BZ9" s="21" t="s">
        <v>56</v>
      </c>
      <c r="CA9" s="21" t="s">
        <v>77</v>
      </c>
      <c r="CB9" s="21">
        <f t="shared" ref="CB9:CB20" si="2">BX9-BU9</f>
        <v>0</v>
      </c>
      <c r="CD9" s="21" t="s">
        <v>144</v>
      </c>
      <c r="CE9" s="21" t="s">
        <v>146</v>
      </c>
      <c r="CF9" s="21">
        <v>2</v>
      </c>
      <c r="CG9" s="21" t="s">
        <v>549</v>
      </c>
      <c r="CI9" s="13">
        <v>0</v>
      </c>
      <c r="CJ9" s="13" t="s">
        <v>142</v>
      </c>
      <c r="CK9" s="13">
        <v>0</v>
      </c>
      <c r="CN9" s="13">
        <f t="shared" ref="CN9:CN20" si="3">CK9-CI9</f>
        <v>0</v>
      </c>
      <c r="CO9" s="13">
        <v>4</v>
      </c>
      <c r="CP9" s="13" t="s">
        <v>549</v>
      </c>
      <c r="CR9" s="21">
        <v>21.253698515356898</v>
      </c>
      <c r="CS9" s="21" t="s">
        <v>142</v>
      </c>
      <c r="CT9" s="21">
        <v>32.154172449006197</v>
      </c>
      <c r="CW9" s="21">
        <f t="shared" ref="CW9:CW20" si="4">CT9-CR9</f>
        <v>10.900473933649298</v>
      </c>
      <c r="CX9" s="21">
        <v>2</v>
      </c>
      <c r="CY9" s="21" t="s">
        <v>549</v>
      </c>
      <c r="DA9" s="13">
        <v>2.0528396742687902</v>
      </c>
      <c r="DB9" s="13" t="s">
        <v>142</v>
      </c>
      <c r="DC9" s="13">
        <v>3.47464062213606</v>
      </c>
      <c r="DF9" s="13">
        <f t="shared" ref="DF9:DF20" si="5">DC9-DA9</f>
        <v>1.4218009478672697</v>
      </c>
      <c r="DG9" s="13">
        <v>4</v>
      </c>
      <c r="DH9" s="13" t="s">
        <v>549</v>
      </c>
    </row>
    <row r="10" spans="1:115" x14ac:dyDescent="0.3">
      <c r="A10" s="115" t="s">
        <v>534</v>
      </c>
      <c r="B10" s="11" t="s">
        <v>79</v>
      </c>
      <c r="C10" s="12">
        <v>2010</v>
      </c>
      <c r="D10" s="11" t="s">
        <v>80</v>
      </c>
      <c r="F10" s="13" t="s">
        <v>71</v>
      </c>
      <c r="G10" s="13" t="s">
        <v>150</v>
      </c>
      <c r="H10" s="12" t="s">
        <v>307</v>
      </c>
      <c r="I10" s="12" t="s">
        <v>145</v>
      </c>
      <c r="K10" s="14">
        <v>1</v>
      </c>
      <c r="L10" s="102" t="s">
        <v>547</v>
      </c>
      <c r="M10" s="14">
        <v>1</v>
      </c>
      <c r="O10" s="14" t="s">
        <v>166</v>
      </c>
      <c r="P10" s="14" t="s">
        <v>147</v>
      </c>
      <c r="Q10" s="14" t="s">
        <v>263</v>
      </c>
      <c r="R10" s="12" t="s">
        <v>151</v>
      </c>
      <c r="T10" s="15" t="s">
        <v>148</v>
      </c>
      <c r="U10" s="15" t="s">
        <v>464</v>
      </c>
      <c r="V10" s="15" t="s">
        <v>149</v>
      </c>
      <c r="W10" s="15" t="s">
        <v>136</v>
      </c>
      <c r="X10" s="15" t="s">
        <v>181</v>
      </c>
      <c r="AB10" s="12" t="s">
        <v>112</v>
      </c>
      <c r="AC10" s="12" t="s">
        <v>151</v>
      </c>
      <c r="AD10" s="12" t="s">
        <v>49</v>
      </c>
      <c r="AE10" s="16" t="s">
        <v>540</v>
      </c>
      <c r="AF10" s="12" t="s">
        <v>152</v>
      </c>
      <c r="AH10" s="17" t="s">
        <v>227</v>
      </c>
      <c r="AI10" s="17">
        <v>48.4444444444445</v>
      </c>
      <c r="AJ10" s="17" t="s">
        <v>462</v>
      </c>
      <c r="AK10" s="17" t="s">
        <v>76</v>
      </c>
      <c r="AL10" s="24">
        <f t="shared" si="0"/>
        <v>45.913958786101396</v>
      </c>
      <c r="AM10" s="17" t="s">
        <v>142</v>
      </c>
      <c r="AN10" s="24">
        <f t="shared" si="1"/>
        <v>38.540846684242311</v>
      </c>
      <c r="AP10" s="17" t="s">
        <v>123</v>
      </c>
      <c r="AQ10" s="17" t="s">
        <v>77</v>
      </c>
      <c r="AS10" s="17">
        <v>38.540846684242311</v>
      </c>
      <c r="AT10" s="17" t="s">
        <v>185</v>
      </c>
      <c r="AU10" s="17" t="s">
        <v>146</v>
      </c>
      <c r="AV10" s="17">
        <v>2</v>
      </c>
      <c r="AY10" s="28">
        <f t="shared" ref="AY10:AY20" si="6">DA10-CI10</f>
        <v>3.2394700563512799</v>
      </c>
      <c r="AZ10" s="20" t="s">
        <v>142</v>
      </c>
      <c r="BC10" s="23">
        <f t="shared" ref="BC10:BC20" si="7">SQRT(((CN10*CN10)+(DF10*DF10))/2)</f>
        <v>3.5138246272995106</v>
      </c>
      <c r="BE10" s="19">
        <v>4</v>
      </c>
      <c r="BF10" s="34" t="s">
        <v>548</v>
      </c>
      <c r="BT10" s="21" t="s">
        <v>76</v>
      </c>
      <c r="BU10" s="21">
        <v>0</v>
      </c>
      <c r="BV10" s="21" t="s">
        <v>142</v>
      </c>
      <c r="BW10" s="21" t="s">
        <v>55</v>
      </c>
      <c r="BX10" s="21">
        <v>0</v>
      </c>
      <c r="BZ10" s="21" t="s">
        <v>56</v>
      </c>
      <c r="CA10" s="21" t="s">
        <v>77</v>
      </c>
      <c r="CB10" s="21">
        <f t="shared" si="2"/>
        <v>0</v>
      </c>
      <c r="CD10" s="21" t="s">
        <v>144</v>
      </c>
      <c r="CE10" s="21" t="s">
        <v>146</v>
      </c>
      <c r="CF10" s="21">
        <v>2</v>
      </c>
      <c r="CG10" s="21" t="s">
        <v>548</v>
      </c>
      <c r="CI10" s="13">
        <v>0.19533446341333999</v>
      </c>
      <c r="CJ10" s="13" t="s">
        <v>142</v>
      </c>
      <c r="CK10" s="13">
        <v>1.8279807247783499</v>
      </c>
      <c r="CN10" s="13">
        <f>CK10-CI10</f>
        <v>1.6326462613650099</v>
      </c>
      <c r="CO10" s="13">
        <v>4</v>
      </c>
      <c r="CP10" s="13" t="s">
        <v>548</v>
      </c>
      <c r="CR10" s="21">
        <v>45.913958786101396</v>
      </c>
      <c r="CS10" s="21" t="s">
        <v>142</v>
      </c>
      <c r="CT10" s="21">
        <v>100.418946872299</v>
      </c>
      <c r="CW10" s="21">
        <f t="shared" si="4"/>
        <v>54.504988086197606</v>
      </c>
      <c r="CX10" s="21">
        <v>2</v>
      </c>
      <c r="CY10" s="21" t="s">
        <v>548</v>
      </c>
      <c r="DA10" s="47">
        <v>3.43480451976462</v>
      </c>
      <c r="DB10" s="13" t="s">
        <v>142</v>
      </c>
      <c r="DC10" s="13">
        <v>8.1282460297958199</v>
      </c>
      <c r="DF10" s="13">
        <f t="shared" si="5"/>
        <v>4.6934415100311995</v>
      </c>
      <c r="DG10" s="13">
        <v>4</v>
      </c>
      <c r="DH10" s="13" t="s">
        <v>548</v>
      </c>
    </row>
    <row r="11" spans="1:115" x14ac:dyDescent="0.3">
      <c r="A11" s="115" t="s">
        <v>534</v>
      </c>
      <c r="B11" s="11" t="s">
        <v>79</v>
      </c>
      <c r="C11" s="12">
        <v>2010</v>
      </c>
      <c r="D11" s="11" t="s">
        <v>80</v>
      </c>
      <c r="F11" s="13" t="s">
        <v>71</v>
      </c>
      <c r="G11" s="13" t="s">
        <v>150</v>
      </c>
      <c r="H11" s="12" t="s">
        <v>307</v>
      </c>
      <c r="I11" s="12" t="s">
        <v>145</v>
      </c>
      <c r="K11" s="14">
        <v>1</v>
      </c>
      <c r="L11" s="102" t="s">
        <v>547</v>
      </c>
      <c r="M11" s="14">
        <v>1</v>
      </c>
      <c r="O11" s="14" t="s">
        <v>166</v>
      </c>
      <c r="P11" s="14" t="s">
        <v>147</v>
      </c>
      <c r="Q11" s="14" t="s">
        <v>263</v>
      </c>
      <c r="R11" s="12" t="s">
        <v>58</v>
      </c>
      <c r="T11" s="15" t="s">
        <v>148</v>
      </c>
      <c r="U11" s="15" t="s">
        <v>464</v>
      </c>
      <c r="V11" s="15" t="s">
        <v>149</v>
      </c>
      <c r="W11" s="15" t="s">
        <v>136</v>
      </c>
      <c r="X11" s="15" t="s">
        <v>181</v>
      </c>
      <c r="AB11" s="12" t="s">
        <v>112</v>
      </c>
      <c r="AC11" s="12" t="s">
        <v>58</v>
      </c>
      <c r="AD11" s="12" t="s">
        <v>49</v>
      </c>
      <c r="AE11" s="16" t="s">
        <v>541</v>
      </c>
      <c r="AF11" s="12" t="s">
        <v>152</v>
      </c>
      <c r="AH11" s="17" t="s">
        <v>227</v>
      </c>
      <c r="AI11" s="17">
        <v>36.888888888888886</v>
      </c>
      <c r="AJ11" s="17" t="s">
        <v>462</v>
      </c>
      <c r="AK11" s="17" t="s">
        <v>76</v>
      </c>
      <c r="AL11" s="24">
        <f t="shared" si="0"/>
        <v>1.4150943396226401</v>
      </c>
      <c r="AM11" s="17" t="s">
        <v>142</v>
      </c>
      <c r="AN11" s="24">
        <f t="shared" si="1"/>
        <v>1.0006228035658682</v>
      </c>
      <c r="AP11" s="17" t="s">
        <v>123</v>
      </c>
      <c r="AQ11" s="17" t="s">
        <v>77</v>
      </c>
      <c r="AS11" s="17">
        <v>1.0006228035658682</v>
      </c>
      <c r="AT11" s="17" t="s">
        <v>185</v>
      </c>
      <c r="AU11" s="17" t="s">
        <v>146</v>
      </c>
      <c r="AV11" s="17">
        <v>2</v>
      </c>
      <c r="AY11" s="28">
        <f t="shared" si="6"/>
        <v>1.4150943396226401</v>
      </c>
      <c r="AZ11" s="20" t="s">
        <v>142</v>
      </c>
      <c r="BC11" s="23">
        <f t="shared" si="7"/>
        <v>2.1357040420135234</v>
      </c>
      <c r="BE11" s="19">
        <v>4</v>
      </c>
      <c r="BF11" s="34" t="s">
        <v>549</v>
      </c>
      <c r="BT11" s="21" t="s">
        <v>76</v>
      </c>
      <c r="BU11" s="21">
        <v>0</v>
      </c>
      <c r="BV11" s="21" t="s">
        <v>142</v>
      </c>
      <c r="BW11" s="21" t="s">
        <v>55</v>
      </c>
      <c r="BX11" s="21">
        <v>0</v>
      </c>
      <c r="BZ11" s="21" t="s">
        <v>56</v>
      </c>
      <c r="CA11" s="21" t="s">
        <v>77</v>
      </c>
      <c r="CB11" s="21">
        <f t="shared" si="2"/>
        <v>0</v>
      </c>
      <c r="CD11" s="21" t="s">
        <v>144</v>
      </c>
      <c r="CE11" s="21" t="s">
        <v>146</v>
      </c>
      <c r="CF11" s="21">
        <v>2</v>
      </c>
      <c r="CG11" s="21" t="s">
        <v>549</v>
      </c>
      <c r="CI11" s="13">
        <v>1.4150943396226401</v>
      </c>
      <c r="CJ11" s="13" t="s">
        <v>142</v>
      </c>
      <c r="CK11" s="13">
        <v>3.7735849056603499</v>
      </c>
      <c r="CN11" s="13">
        <f t="shared" si="3"/>
        <v>2.3584905660377098</v>
      </c>
      <c r="CO11" s="13">
        <v>4</v>
      </c>
      <c r="CP11" s="13" t="s">
        <v>549</v>
      </c>
      <c r="CR11" s="21">
        <v>1.4150943396226401</v>
      </c>
      <c r="CS11" s="21" t="s">
        <v>142</v>
      </c>
      <c r="CT11" s="21">
        <v>2.8301886792452802</v>
      </c>
      <c r="CW11" s="21">
        <f t="shared" si="4"/>
        <v>1.4150943396226401</v>
      </c>
      <c r="CX11" s="21">
        <v>2</v>
      </c>
      <c r="CY11" s="21" t="s">
        <v>549</v>
      </c>
      <c r="DA11" s="13">
        <v>2.8301886792452802</v>
      </c>
      <c r="DB11" s="13" t="s">
        <v>142</v>
      </c>
      <c r="DC11" s="13">
        <v>4.7169811320754604</v>
      </c>
      <c r="DF11" s="13">
        <f t="shared" si="5"/>
        <v>1.8867924528301803</v>
      </c>
      <c r="DG11" s="13">
        <v>4</v>
      </c>
      <c r="DH11" s="13" t="s">
        <v>549</v>
      </c>
    </row>
    <row r="12" spans="1:115" x14ac:dyDescent="0.3">
      <c r="A12" s="115" t="s">
        <v>534</v>
      </c>
      <c r="B12" s="11" t="s">
        <v>79</v>
      </c>
      <c r="C12" s="12">
        <v>2010</v>
      </c>
      <c r="D12" s="11" t="s">
        <v>80</v>
      </c>
      <c r="F12" s="13" t="s">
        <v>71</v>
      </c>
      <c r="G12" s="13" t="s">
        <v>150</v>
      </c>
      <c r="H12" s="12" t="s">
        <v>307</v>
      </c>
      <c r="I12" s="12" t="s">
        <v>145</v>
      </c>
      <c r="K12" s="14">
        <v>1</v>
      </c>
      <c r="L12" s="102" t="s">
        <v>547</v>
      </c>
      <c r="M12" s="14">
        <v>1</v>
      </c>
      <c r="O12" s="14" t="s">
        <v>166</v>
      </c>
      <c r="P12" s="14" t="s">
        <v>147</v>
      </c>
      <c r="Q12" s="14" t="s">
        <v>263</v>
      </c>
      <c r="R12" s="12" t="s">
        <v>151</v>
      </c>
      <c r="T12" s="15" t="s">
        <v>148</v>
      </c>
      <c r="U12" s="15" t="s">
        <v>464</v>
      </c>
      <c r="V12" s="15" t="s">
        <v>149</v>
      </c>
      <c r="W12" s="15" t="s">
        <v>136</v>
      </c>
      <c r="X12" s="15" t="s">
        <v>181</v>
      </c>
      <c r="AB12" s="12" t="s">
        <v>112</v>
      </c>
      <c r="AC12" s="12" t="s">
        <v>151</v>
      </c>
      <c r="AD12" s="12" t="s">
        <v>49</v>
      </c>
      <c r="AE12" s="16" t="s">
        <v>541</v>
      </c>
      <c r="AF12" s="12" t="s">
        <v>152</v>
      </c>
      <c r="AH12" s="17" t="s">
        <v>227</v>
      </c>
      <c r="AI12" s="17">
        <v>48.4444444444445</v>
      </c>
      <c r="AJ12" s="17" t="s">
        <v>462</v>
      </c>
      <c r="AK12" s="17" t="s">
        <v>76</v>
      </c>
      <c r="AL12" s="24">
        <f t="shared" si="0"/>
        <v>1.4150943396226099</v>
      </c>
      <c r="AM12" s="17" t="s">
        <v>142</v>
      </c>
      <c r="AN12" s="24">
        <f t="shared" si="1"/>
        <v>3.8029517680653551</v>
      </c>
      <c r="AP12" s="17" t="s">
        <v>123</v>
      </c>
      <c r="AQ12" s="17" t="s">
        <v>77</v>
      </c>
      <c r="AS12" s="17">
        <v>3.8029517680653551</v>
      </c>
      <c r="AT12" s="17" t="s">
        <v>185</v>
      </c>
      <c r="AU12" s="17" t="s">
        <v>146</v>
      </c>
      <c r="AV12" s="17">
        <v>2</v>
      </c>
      <c r="AY12" s="28">
        <f t="shared" si="6"/>
        <v>-6.4971845533569939E-2</v>
      </c>
      <c r="AZ12" s="20" t="s">
        <v>142</v>
      </c>
      <c r="BC12" s="23">
        <f t="shared" si="7"/>
        <v>1.4297986044082156</v>
      </c>
      <c r="BE12" s="19">
        <v>4</v>
      </c>
      <c r="BF12" s="34" t="s">
        <v>548</v>
      </c>
      <c r="BT12" s="21" t="s">
        <v>76</v>
      </c>
      <c r="BU12" s="21">
        <v>2.35849056603774</v>
      </c>
      <c r="BV12" s="21" t="s">
        <v>142</v>
      </c>
      <c r="BW12" s="21" t="s">
        <v>55</v>
      </c>
      <c r="BX12" s="21">
        <v>3.7735849056603499</v>
      </c>
      <c r="BZ12" s="21" t="s">
        <v>56</v>
      </c>
      <c r="CA12" s="21" t="s">
        <v>77</v>
      </c>
      <c r="CB12" s="21">
        <f t="shared" si="2"/>
        <v>1.4150943396226099</v>
      </c>
      <c r="CD12" s="21" t="s">
        <v>144</v>
      </c>
      <c r="CE12" s="21" t="s">
        <v>146</v>
      </c>
      <c r="CF12" s="21">
        <v>2</v>
      </c>
      <c r="CG12" s="21" t="s">
        <v>548</v>
      </c>
      <c r="CI12" s="13">
        <v>1.6192983040683999</v>
      </c>
      <c r="CJ12" s="13" t="s">
        <v>142</v>
      </c>
      <c r="CK12" s="13">
        <v>3.0470129610504002</v>
      </c>
      <c r="CN12" s="13">
        <f t="shared" si="3"/>
        <v>1.4277146569820003</v>
      </c>
      <c r="CO12" s="13">
        <v>4</v>
      </c>
      <c r="CP12" s="13" t="s">
        <v>548</v>
      </c>
      <c r="CR12" s="21">
        <v>3.7735849056603499</v>
      </c>
      <c r="CS12" s="21" t="s">
        <v>142</v>
      </c>
      <c r="CT12" s="21">
        <v>8.9622641509433798</v>
      </c>
      <c r="CW12" s="21">
        <f t="shared" si="4"/>
        <v>5.1886792452830299</v>
      </c>
      <c r="CX12" s="21">
        <v>2</v>
      </c>
      <c r="CY12" s="21" t="s">
        <v>548</v>
      </c>
      <c r="DA12" s="13">
        <v>1.55432645853483</v>
      </c>
      <c r="DB12" s="13" t="s">
        <v>142</v>
      </c>
      <c r="DC12" s="13">
        <v>2.9862059774099801</v>
      </c>
      <c r="DF12" s="13">
        <f t="shared" si="5"/>
        <v>1.4318795188751501</v>
      </c>
      <c r="DG12" s="13">
        <v>4</v>
      </c>
      <c r="DH12" s="13" t="s">
        <v>548</v>
      </c>
    </row>
    <row r="13" spans="1:115" x14ac:dyDescent="0.3">
      <c r="A13" s="115" t="s">
        <v>534</v>
      </c>
      <c r="B13" s="11" t="s">
        <v>79</v>
      </c>
      <c r="C13" s="12">
        <v>2010</v>
      </c>
      <c r="D13" s="11" t="s">
        <v>80</v>
      </c>
      <c r="F13" s="13" t="s">
        <v>71</v>
      </c>
      <c r="G13" s="13" t="s">
        <v>150</v>
      </c>
      <c r="H13" s="12" t="s">
        <v>307</v>
      </c>
      <c r="I13" s="12" t="s">
        <v>145</v>
      </c>
      <c r="K13" s="14">
        <v>1</v>
      </c>
      <c r="L13" s="102" t="s">
        <v>547</v>
      </c>
      <c r="M13" s="14">
        <v>1</v>
      </c>
      <c r="O13" s="14" t="s">
        <v>166</v>
      </c>
      <c r="P13" s="14" t="s">
        <v>147</v>
      </c>
      <c r="Q13" s="14" t="s">
        <v>263</v>
      </c>
      <c r="R13" s="12" t="s">
        <v>58</v>
      </c>
      <c r="T13" s="15" t="s">
        <v>148</v>
      </c>
      <c r="U13" s="15" t="s">
        <v>464</v>
      </c>
      <c r="V13" s="15" t="s">
        <v>149</v>
      </c>
      <c r="W13" s="15" t="s">
        <v>136</v>
      </c>
      <c r="X13" s="15" t="s">
        <v>181</v>
      </c>
      <c r="AB13" s="12" t="s">
        <v>112</v>
      </c>
      <c r="AC13" s="12" t="s">
        <v>58</v>
      </c>
      <c r="AD13" s="12" t="s">
        <v>49</v>
      </c>
      <c r="AE13" s="16" t="s">
        <v>542</v>
      </c>
      <c r="AF13" s="12" t="s">
        <v>152</v>
      </c>
      <c r="AH13" s="17" t="s">
        <v>227</v>
      </c>
      <c r="AI13" s="17">
        <v>36.888888888888886</v>
      </c>
      <c r="AJ13" s="17" t="s">
        <v>462</v>
      </c>
      <c r="AK13" s="17" t="s">
        <v>76</v>
      </c>
      <c r="AL13" s="24">
        <f t="shared" si="0"/>
        <v>3.3018867924527893</v>
      </c>
      <c r="AM13" s="17" t="s">
        <v>142</v>
      </c>
      <c r="AN13" s="24">
        <f t="shared" si="1"/>
        <v>3.020341621430604</v>
      </c>
      <c r="AP13" s="17" t="s">
        <v>123</v>
      </c>
      <c r="AQ13" s="17" t="s">
        <v>77</v>
      </c>
      <c r="AS13" s="17">
        <v>3.020341621430604</v>
      </c>
      <c r="AT13" s="17" t="s">
        <v>185</v>
      </c>
      <c r="AU13" s="17" t="s">
        <v>146</v>
      </c>
      <c r="AV13" s="17">
        <v>2</v>
      </c>
      <c r="AY13" s="28">
        <f t="shared" si="6"/>
        <v>4.2452830188679602</v>
      </c>
      <c r="AZ13" s="20" t="s">
        <v>142</v>
      </c>
      <c r="BC13" s="23">
        <f t="shared" si="7"/>
        <v>4.6456876423566351</v>
      </c>
      <c r="BE13" s="19">
        <v>4</v>
      </c>
      <c r="BF13" s="34" t="s">
        <v>549</v>
      </c>
      <c r="BT13" s="21" t="s">
        <v>76</v>
      </c>
      <c r="BU13" s="21">
        <v>0.94339622641513099</v>
      </c>
      <c r="BV13" s="21" t="s">
        <v>142</v>
      </c>
      <c r="BW13" s="21" t="s">
        <v>55</v>
      </c>
      <c r="BX13" s="21">
        <v>1.4150943396226401</v>
      </c>
      <c r="BZ13" s="21" t="s">
        <v>56</v>
      </c>
      <c r="CA13" s="21" t="s">
        <v>77</v>
      </c>
      <c r="CB13" s="21">
        <f t="shared" si="2"/>
        <v>0.4716981132075091</v>
      </c>
      <c r="CD13" s="21" t="s">
        <v>144</v>
      </c>
      <c r="CE13" s="21" t="s">
        <v>146</v>
      </c>
      <c r="CF13" s="21">
        <v>2</v>
      </c>
      <c r="CG13" s="21" t="s">
        <v>549</v>
      </c>
      <c r="CI13" s="13">
        <v>1.8867924528301701</v>
      </c>
      <c r="CJ13" s="13" t="s">
        <v>142</v>
      </c>
      <c r="CK13" s="13">
        <v>4.2452830188679496</v>
      </c>
      <c r="CN13" s="13">
        <f t="shared" si="3"/>
        <v>2.3584905660377795</v>
      </c>
      <c r="CO13" s="13">
        <v>4</v>
      </c>
      <c r="CP13" s="13" t="s">
        <v>549</v>
      </c>
      <c r="CR13" s="21">
        <v>4.2452830188679203</v>
      </c>
      <c r="CS13" s="21" t="s">
        <v>142</v>
      </c>
      <c r="CT13" s="21">
        <v>8.4905660377358707</v>
      </c>
      <c r="CW13" s="21">
        <f t="shared" si="4"/>
        <v>4.2452830188679505</v>
      </c>
      <c r="CX13" s="21">
        <v>2</v>
      </c>
      <c r="CY13" s="21" t="s">
        <v>549</v>
      </c>
      <c r="DA13" s="13">
        <v>6.1320754716981298</v>
      </c>
      <c r="DB13" s="13" t="s">
        <v>142</v>
      </c>
      <c r="DC13" s="13">
        <v>12.264150943396199</v>
      </c>
      <c r="DF13" s="13">
        <f t="shared" si="5"/>
        <v>6.1320754716980694</v>
      </c>
      <c r="DG13" s="13">
        <v>4</v>
      </c>
      <c r="DH13" s="13" t="s">
        <v>549</v>
      </c>
    </row>
    <row r="14" spans="1:115" x14ac:dyDescent="0.3">
      <c r="A14" s="115" t="s">
        <v>534</v>
      </c>
      <c r="B14" s="11" t="s">
        <v>79</v>
      </c>
      <c r="C14" s="12">
        <v>2010</v>
      </c>
      <c r="D14" s="11" t="s">
        <v>80</v>
      </c>
      <c r="F14" s="13" t="s">
        <v>71</v>
      </c>
      <c r="G14" s="13" t="s">
        <v>150</v>
      </c>
      <c r="H14" s="12" t="s">
        <v>307</v>
      </c>
      <c r="I14" s="12" t="s">
        <v>145</v>
      </c>
      <c r="K14" s="14">
        <v>1</v>
      </c>
      <c r="L14" s="102" t="s">
        <v>547</v>
      </c>
      <c r="M14" s="14">
        <v>1</v>
      </c>
      <c r="O14" s="14" t="s">
        <v>166</v>
      </c>
      <c r="P14" s="14" t="s">
        <v>147</v>
      </c>
      <c r="Q14" s="14" t="s">
        <v>263</v>
      </c>
      <c r="R14" s="12" t="s">
        <v>151</v>
      </c>
      <c r="T14" s="15" t="s">
        <v>148</v>
      </c>
      <c r="U14" s="15" t="s">
        <v>464</v>
      </c>
      <c r="V14" s="15" t="s">
        <v>149</v>
      </c>
      <c r="W14" s="15" t="s">
        <v>136</v>
      </c>
      <c r="X14" s="15" t="s">
        <v>181</v>
      </c>
      <c r="AB14" s="12" t="s">
        <v>112</v>
      </c>
      <c r="AC14" s="12" t="s">
        <v>151</v>
      </c>
      <c r="AD14" s="12" t="s">
        <v>49</v>
      </c>
      <c r="AE14" s="16" t="s">
        <v>542</v>
      </c>
      <c r="AF14" s="12" t="s">
        <v>152</v>
      </c>
      <c r="AH14" s="17" t="s">
        <v>227</v>
      </c>
      <c r="AI14" s="17">
        <v>48.4444444444445</v>
      </c>
      <c r="AJ14" s="17" t="s">
        <v>462</v>
      </c>
      <c r="AK14" s="17" t="s">
        <v>76</v>
      </c>
      <c r="AL14" s="24">
        <f t="shared" si="0"/>
        <v>15.094339622641467</v>
      </c>
      <c r="AM14" s="17" t="s">
        <v>142</v>
      </c>
      <c r="AN14" s="24">
        <f t="shared" si="1"/>
        <v>13.6914389374528</v>
      </c>
      <c r="AP14" s="17" t="s">
        <v>123</v>
      </c>
      <c r="AQ14" s="17" t="s">
        <v>77</v>
      </c>
      <c r="AR14" s="64"/>
      <c r="AS14" s="64">
        <v>13.6914389374528</v>
      </c>
      <c r="AT14" s="17" t="s">
        <v>185</v>
      </c>
      <c r="AU14" s="17" t="s">
        <v>146</v>
      </c>
      <c r="AV14" s="17">
        <v>2</v>
      </c>
      <c r="AY14" s="28">
        <f t="shared" si="6"/>
        <v>5.8464856793247471</v>
      </c>
      <c r="AZ14" s="20" t="s">
        <v>142</v>
      </c>
      <c r="BC14" s="23">
        <f t="shared" si="7"/>
        <v>3.0497970195015247</v>
      </c>
      <c r="BE14" s="19">
        <v>4</v>
      </c>
      <c r="BF14" s="34" t="s">
        <v>548</v>
      </c>
      <c r="BT14" s="21" t="s">
        <v>76</v>
      </c>
      <c r="BU14" s="21">
        <v>0.94339622641513099</v>
      </c>
      <c r="BV14" s="21" t="s">
        <v>142</v>
      </c>
      <c r="BW14" s="21" t="s">
        <v>55</v>
      </c>
      <c r="BX14" s="21">
        <v>1.8867924528301701</v>
      </c>
      <c r="BZ14" s="21" t="s">
        <v>56</v>
      </c>
      <c r="CA14" s="21" t="s">
        <v>77</v>
      </c>
      <c r="CB14" s="21">
        <f t="shared" si="2"/>
        <v>0.94339622641503906</v>
      </c>
      <c r="CD14" s="21" t="s">
        <v>144</v>
      </c>
      <c r="CE14" s="21" t="s">
        <v>146</v>
      </c>
      <c r="CF14" s="21">
        <v>2</v>
      </c>
      <c r="CG14" s="21" t="s">
        <v>548</v>
      </c>
      <c r="CI14" s="13">
        <v>0.202003442769113</v>
      </c>
      <c r="CJ14" s="13" t="s">
        <v>142</v>
      </c>
      <c r="CK14" s="13">
        <v>0.80801377107663397</v>
      </c>
      <c r="CN14" s="13">
        <f t="shared" si="3"/>
        <v>0.606010328307521</v>
      </c>
      <c r="CO14" s="13">
        <v>4</v>
      </c>
      <c r="CP14" s="13" t="s">
        <v>548</v>
      </c>
      <c r="CR14" s="21">
        <v>16.037735849056599</v>
      </c>
      <c r="CS14" s="21" t="s">
        <v>142</v>
      </c>
      <c r="CT14" s="21">
        <v>35.377358490566003</v>
      </c>
      <c r="CW14" s="21">
        <f t="shared" si="4"/>
        <v>19.339622641509404</v>
      </c>
      <c r="CX14" s="21">
        <v>2</v>
      </c>
      <c r="CY14" s="21" t="s">
        <v>548</v>
      </c>
      <c r="DA14" s="13">
        <v>6.0484891220938604</v>
      </c>
      <c r="DB14" s="13" t="s">
        <v>142</v>
      </c>
      <c r="DC14" s="13">
        <v>10.318767239770199</v>
      </c>
      <c r="DF14" s="13">
        <f>DC14-DA14</f>
        <v>4.2702781176763391</v>
      </c>
      <c r="DG14" s="13">
        <v>4</v>
      </c>
      <c r="DH14" s="13" t="s">
        <v>548</v>
      </c>
    </row>
    <row r="15" spans="1:115" x14ac:dyDescent="0.3">
      <c r="A15" s="115" t="s">
        <v>534</v>
      </c>
      <c r="B15" s="11" t="s">
        <v>79</v>
      </c>
      <c r="C15" s="12">
        <v>2010</v>
      </c>
      <c r="D15" s="11" t="s">
        <v>80</v>
      </c>
      <c r="F15" s="13" t="s">
        <v>71</v>
      </c>
      <c r="G15" s="13" t="s">
        <v>150</v>
      </c>
      <c r="H15" s="12" t="s">
        <v>307</v>
      </c>
      <c r="I15" s="12" t="s">
        <v>145</v>
      </c>
      <c r="K15" s="14">
        <v>1</v>
      </c>
      <c r="L15" s="102" t="s">
        <v>547</v>
      </c>
      <c r="M15" s="14">
        <v>1</v>
      </c>
      <c r="O15" s="14" t="s">
        <v>166</v>
      </c>
      <c r="P15" s="14" t="s">
        <v>147</v>
      </c>
      <c r="Q15" s="14" t="s">
        <v>263</v>
      </c>
      <c r="R15" s="12" t="s">
        <v>58</v>
      </c>
      <c r="T15" s="15" t="s">
        <v>148</v>
      </c>
      <c r="U15" s="15" t="s">
        <v>464</v>
      </c>
      <c r="V15" s="15" t="s">
        <v>149</v>
      </c>
      <c r="W15" s="15" t="s">
        <v>136</v>
      </c>
      <c r="X15" s="15" t="s">
        <v>181</v>
      </c>
      <c r="AB15" s="12" t="s">
        <v>112</v>
      </c>
      <c r="AC15" s="12" t="s">
        <v>58</v>
      </c>
      <c r="AD15" s="12" t="s">
        <v>49</v>
      </c>
      <c r="AE15" s="16" t="s">
        <v>543</v>
      </c>
      <c r="AF15" s="12" t="s">
        <v>152</v>
      </c>
      <c r="AH15" s="17" t="s">
        <v>227</v>
      </c>
      <c r="AI15" s="17">
        <v>36.888888888888886</v>
      </c>
      <c r="AJ15" s="17" t="s">
        <v>462</v>
      </c>
      <c r="AK15" s="17" t="s">
        <v>76</v>
      </c>
      <c r="AL15" s="24">
        <f t="shared" si="0"/>
        <v>0</v>
      </c>
      <c r="AM15" s="17" t="s">
        <v>142</v>
      </c>
      <c r="AN15" s="24">
        <f t="shared" si="1"/>
        <v>0</v>
      </c>
      <c r="AP15" s="17" t="s">
        <v>123</v>
      </c>
      <c r="AQ15" s="17" t="s">
        <v>77</v>
      </c>
      <c r="AS15" s="17">
        <v>0</v>
      </c>
      <c r="AT15" s="17" t="s">
        <v>185</v>
      </c>
      <c r="AU15" s="17" t="s">
        <v>146</v>
      </c>
      <c r="AV15" s="17">
        <v>2</v>
      </c>
      <c r="AY15" s="28">
        <f t="shared" si="6"/>
        <v>0</v>
      </c>
      <c r="AZ15" s="20" t="s">
        <v>142</v>
      </c>
      <c r="BC15" s="23">
        <f t="shared" si="7"/>
        <v>0</v>
      </c>
      <c r="BE15" s="19">
        <v>4</v>
      </c>
      <c r="BF15" s="34" t="s">
        <v>549</v>
      </c>
      <c r="BT15" s="21" t="s">
        <v>76</v>
      </c>
      <c r="BU15" s="21">
        <v>0</v>
      </c>
      <c r="BV15" s="21" t="s">
        <v>142</v>
      </c>
      <c r="BW15" s="21" t="s">
        <v>55</v>
      </c>
      <c r="BX15" s="21">
        <v>0</v>
      </c>
      <c r="BZ15" s="21" t="s">
        <v>56</v>
      </c>
      <c r="CA15" s="21" t="s">
        <v>77</v>
      </c>
      <c r="CB15" s="21">
        <f t="shared" si="2"/>
        <v>0</v>
      </c>
      <c r="CD15" s="21" t="s">
        <v>144</v>
      </c>
      <c r="CE15" s="21" t="s">
        <v>146</v>
      </c>
      <c r="CF15" s="21">
        <v>2</v>
      </c>
      <c r="CG15" s="21" t="s">
        <v>549</v>
      </c>
      <c r="CI15" s="13">
        <v>0</v>
      </c>
      <c r="CJ15" s="13" t="s">
        <v>142</v>
      </c>
      <c r="CK15" s="13">
        <v>0</v>
      </c>
      <c r="CN15" s="13">
        <f t="shared" si="3"/>
        <v>0</v>
      </c>
      <c r="CO15" s="13">
        <v>4</v>
      </c>
      <c r="CP15" s="13" t="s">
        <v>549</v>
      </c>
      <c r="CR15" s="21">
        <v>0</v>
      </c>
      <c r="CS15" s="21" t="s">
        <v>142</v>
      </c>
      <c r="CT15" s="21">
        <v>0</v>
      </c>
      <c r="CW15" s="21">
        <f t="shared" si="4"/>
        <v>0</v>
      </c>
      <c r="CX15" s="21">
        <v>2</v>
      </c>
      <c r="CY15" s="21" t="s">
        <v>549</v>
      </c>
      <c r="DA15" s="13">
        <v>0</v>
      </c>
      <c r="DB15" s="13" t="s">
        <v>142</v>
      </c>
      <c r="DC15" s="13">
        <v>0</v>
      </c>
      <c r="DF15" s="13">
        <f t="shared" si="5"/>
        <v>0</v>
      </c>
      <c r="DG15" s="13">
        <v>4</v>
      </c>
      <c r="DH15" s="13" t="s">
        <v>549</v>
      </c>
    </row>
    <row r="16" spans="1:115" x14ac:dyDescent="0.3">
      <c r="A16" s="115" t="s">
        <v>534</v>
      </c>
      <c r="B16" s="11" t="s">
        <v>79</v>
      </c>
      <c r="C16" s="12">
        <v>2010</v>
      </c>
      <c r="D16" s="11" t="s">
        <v>80</v>
      </c>
      <c r="F16" s="13" t="s">
        <v>71</v>
      </c>
      <c r="G16" s="13" t="s">
        <v>150</v>
      </c>
      <c r="H16" s="12" t="s">
        <v>307</v>
      </c>
      <c r="I16" s="12" t="s">
        <v>145</v>
      </c>
      <c r="K16" s="14">
        <v>1</v>
      </c>
      <c r="L16" s="102" t="s">
        <v>547</v>
      </c>
      <c r="M16" s="14">
        <v>1</v>
      </c>
      <c r="O16" s="14" t="s">
        <v>166</v>
      </c>
      <c r="P16" s="14" t="s">
        <v>147</v>
      </c>
      <c r="Q16" s="14" t="s">
        <v>263</v>
      </c>
      <c r="R16" s="12" t="s">
        <v>151</v>
      </c>
      <c r="T16" s="15" t="s">
        <v>148</v>
      </c>
      <c r="U16" s="15" t="s">
        <v>464</v>
      </c>
      <c r="V16" s="15" t="s">
        <v>149</v>
      </c>
      <c r="W16" s="15" t="s">
        <v>136</v>
      </c>
      <c r="X16" s="15" t="s">
        <v>181</v>
      </c>
      <c r="AB16" s="12" t="s">
        <v>112</v>
      </c>
      <c r="AC16" s="12" t="s">
        <v>151</v>
      </c>
      <c r="AD16" s="12" t="s">
        <v>49</v>
      </c>
      <c r="AE16" s="16" t="s">
        <v>543</v>
      </c>
      <c r="AF16" s="12" t="s">
        <v>152</v>
      </c>
      <c r="AH16" s="17" t="s">
        <v>227</v>
      </c>
      <c r="AI16" s="17">
        <v>48.4444444444445</v>
      </c>
      <c r="AJ16" s="17" t="s">
        <v>462</v>
      </c>
      <c r="AK16" s="17" t="s">
        <v>76</v>
      </c>
      <c r="AL16" s="24">
        <f t="shared" si="0"/>
        <v>11.40899193031888</v>
      </c>
      <c r="AM16" s="17" t="s">
        <v>142</v>
      </c>
      <c r="AN16" s="24">
        <f t="shared" si="1"/>
        <v>11.772267628790743</v>
      </c>
      <c r="AP16" s="17" t="s">
        <v>123</v>
      </c>
      <c r="AQ16" s="17" t="s">
        <v>77</v>
      </c>
      <c r="AR16" s="56"/>
      <c r="AS16" s="24">
        <v>11.772267628790743</v>
      </c>
      <c r="AT16" s="17" t="s">
        <v>185</v>
      </c>
      <c r="AU16" s="17" t="s">
        <v>146</v>
      </c>
      <c r="AV16" s="17">
        <v>2</v>
      </c>
      <c r="AY16" s="28">
        <f t="shared" si="6"/>
        <v>0</v>
      </c>
      <c r="AZ16" s="20" t="s">
        <v>142</v>
      </c>
      <c r="BC16" s="23">
        <f t="shared" si="7"/>
        <v>0</v>
      </c>
      <c r="BE16" s="19">
        <v>4</v>
      </c>
      <c r="BF16" s="34" t="s">
        <v>548</v>
      </c>
      <c r="BT16" s="21" t="s">
        <v>76</v>
      </c>
      <c r="BU16" s="21">
        <v>1.8227231971307201</v>
      </c>
      <c r="BV16" s="21" t="s">
        <v>142</v>
      </c>
      <c r="BW16" s="21" t="s">
        <v>55</v>
      </c>
      <c r="BX16" s="21">
        <v>3.2445241449980502</v>
      </c>
      <c r="BZ16" s="21" t="s">
        <v>56</v>
      </c>
      <c r="CA16" s="21" t="s">
        <v>77</v>
      </c>
      <c r="CB16" s="21">
        <f t="shared" si="2"/>
        <v>1.4218009478673301</v>
      </c>
      <c r="CD16" s="21" t="s">
        <v>144</v>
      </c>
      <c r="CE16" s="21" t="s">
        <v>146</v>
      </c>
      <c r="CF16" s="21">
        <v>2</v>
      </c>
      <c r="CG16" s="21" t="s">
        <v>548</v>
      </c>
      <c r="CI16" s="13">
        <v>0</v>
      </c>
      <c r="CJ16" s="13" t="s">
        <v>142</v>
      </c>
      <c r="CK16" s="13">
        <v>0</v>
      </c>
      <c r="CN16" s="13">
        <f t="shared" si="3"/>
        <v>0</v>
      </c>
      <c r="CO16" s="13">
        <v>4</v>
      </c>
      <c r="CP16" s="13" t="s">
        <v>548</v>
      </c>
      <c r="CR16" s="21">
        <v>13.231715127449601</v>
      </c>
      <c r="CS16" s="21" t="s">
        <v>142</v>
      </c>
      <c r="CT16" s="21">
        <v>29.8193928525681</v>
      </c>
      <c r="CW16" s="21">
        <f t="shared" si="4"/>
        <v>16.5876777251185</v>
      </c>
      <c r="CX16" s="21">
        <v>2</v>
      </c>
      <c r="CY16" s="21" t="s">
        <v>548</v>
      </c>
      <c r="DA16" s="13">
        <v>0</v>
      </c>
      <c r="DB16" s="13" t="s">
        <v>142</v>
      </c>
      <c r="DC16" s="13">
        <v>0</v>
      </c>
      <c r="DF16" s="13">
        <f t="shared" si="5"/>
        <v>0</v>
      </c>
      <c r="DG16" s="13">
        <v>4</v>
      </c>
      <c r="DH16" s="13" t="s">
        <v>548</v>
      </c>
    </row>
    <row r="17" spans="1:112" x14ac:dyDescent="0.3">
      <c r="A17" s="115" t="s">
        <v>534</v>
      </c>
      <c r="B17" s="11" t="s">
        <v>79</v>
      </c>
      <c r="C17" s="12">
        <v>2010</v>
      </c>
      <c r="D17" s="11" t="s">
        <v>80</v>
      </c>
      <c r="F17" s="13" t="s">
        <v>71</v>
      </c>
      <c r="G17" s="13" t="s">
        <v>150</v>
      </c>
      <c r="H17" s="12" t="s">
        <v>307</v>
      </c>
      <c r="I17" s="12" t="s">
        <v>145</v>
      </c>
      <c r="K17" s="14">
        <v>1</v>
      </c>
      <c r="L17" s="102" t="s">
        <v>547</v>
      </c>
      <c r="M17" s="14">
        <v>1</v>
      </c>
      <c r="O17" s="14" t="s">
        <v>166</v>
      </c>
      <c r="P17" s="14" t="s">
        <v>147</v>
      </c>
      <c r="Q17" s="14" t="s">
        <v>263</v>
      </c>
      <c r="R17" s="12" t="s">
        <v>58</v>
      </c>
      <c r="T17" s="15" t="s">
        <v>148</v>
      </c>
      <c r="U17" s="15" t="s">
        <v>464</v>
      </c>
      <c r="V17" s="15" t="s">
        <v>149</v>
      </c>
      <c r="W17" s="15" t="s">
        <v>136</v>
      </c>
      <c r="X17" s="15" t="s">
        <v>181</v>
      </c>
      <c r="AB17" s="12" t="s">
        <v>112</v>
      </c>
      <c r="AC17" s="12" t="s">
        <v>58</v>
      </c>
      <c r="AD17" s="12" t="s">
        <v>49</v>
      </c>
      <c r="AE17" s="16" t="s">
        <v>544</v>
      </c>
      <c r="AF17" s="12" t="s">
        <v>152</v>
      </c>
      <c r="AH17" s="17" t="s">
        <v>227</v>
      </c>
      <c r="AI17" s="17">
        <v>36.888888888888886</v>
      </c>
      <c r="AJ17" s="17" t="s">
        <v>462</v>
      </c>
      <c r="AK17" s="17" t="s">
        <v>76</v>
      </c>
      <c r="AL17" s="24">
        <f t="shared" si="0"/>
        <v>0.476190476190538</v>
      </c>
      <c r="AM17" s="17" t="s">
        <v>142</v>
      </c>
      <c r="AN17" s="24">
        <f t="shared" si="1"/>
        <v>0.33671751485070067</v>
      </c>
      <c r="AP17" s="17" t="s">
        <v>123</v>
      </c>
      <c r="AQ17" s="17" t="s">
        <v>77</v>
      </c>
      <c r="AR17" s="56"/>
      <c r="AS17" s="24">
        <v>0.33671751485070067</v>
      </c>
      <c r="AT17" s="17" t="s">
        <v>185</v>
      </c>
      <c r="AU17" s="17" t="s">
        <v>146</v>
      </c>
      <c r="AV17" s="17">
        <v>2</v>
      </c>
      <c r="AY17" s="28">
        <f t="shared" si="6"/>
        <v>0.95238095238096299</v>
      </c>
      <c r="AZ17" s="20" t="s">
        <v>142</v>
      </c>
      <c r="BC17" s="23">
        <f t="shared" si="7"/>
        <v>0.33671751485069507</v>
      </c>
      <c r="BE17" s="19">
        <v>4</v>
      </c>
      <c r="BF17" s="34" t="s">
        <v>549</v>
      </c>
      <c r="BT17" s="21" t="s">
        <v>76</v>
      </c>
      <c r="BU17" s="21">
        <v>0</v>
      </c>
      <c r="BV17" s="21" t="s">
        <v>142</v>
      </c>
      <c r="BW17" s="21" t="s">
        <v>55</v>
      </c>
      <c r="BX17" s="21">
        <v>0</v>
      </c>
      <c r="BZ17" s="21" t="s">
        <v>56</v>
      </c>
      <c r="CA17" s="21" t="s">
        <v>77</v>
      </c>
      <c r="CB17" s="21">
        <f t="shared" si="2"/>
        <v>0</v>
      </c>
      <c r="CD17" s="21" t="s">
        <v>144</v>
      </c>
      <c r="CE17" s="21" t="s">
        <v>146</v>
      </c>
      <c r="CF17" s="21">
        <v>2</v>
      </c>
      <c r="CG17" s="21" t="s">
        <v>549</v>
      </c>
      <c r="CI17" s="13">
        <v>0</v>
      </c>
      <c r="CJ17" s="13" t="s">
        <v>142</v>
      </c>
      <c r="CK17" s="13">
        <v>0</v>
      </c>
      <c r="CN17" s="13">
        <f t="shared" si="3"/>
        <v>0</v>
      </c>
      <c r="CO17" s="13">
        <v>4</v>
      </c>
      <c r="CP17" s="13" t="s">
        <v>549</v>
      </c>
      <c r="CR17" s="21">
        <v>0.476190476190538</v>
      </c>
      <c r="CS17" s="21" t="s">
        <v>142</v>
      </c>
      <c r="CT17" s="21">
        <v>0.95238095238096299</v>
      </c>
      <c r="CW17" s="21">
        <f t="shared" si="4"/>
        <v>0.47619047619042498</v>
      </c>
      <c r="CX17" s="21">
        <v>2</v>
      </c>
      <c r="CY17" s="21" t="s">
        <v>549</v>
      </c>
      <c r="DA17" s="13">
        <v>0.95238095238096299</v>
      </c>
      <c r="DB17" s="13" t="s">
        <v>142</v>
      </c>
      <c r="DC17" s="13">
        <v>1.42857142857138</v>
      </c>
      <c r="DF17" s="13">
        <f t="shared" si="5"/>
        <v>0.47619047619041699</v>
      </c>
      <c r="DG17" s="13">
        <v>4</v>
      </c>
      <c r="DH17" s="13" t="s">
        <v>549</v>
      </c>
    </row>
    <row r="18" spans="1:112" x14ac:dyDescent="0.3">
      <c r="A18" s="115" t="s">
        <v>534</v>
      </c>
      <c r="B18" s="11" t="s">
        <v>79</v>
      </c>
      <c r="C18" s="12">
        <v>2010</v>
      </c>
      <c r="D18" s="11" t="s">
        <v>80</v>
      </c>
      <c r="F18" s="13" t="s">
        <v>71</v>
      </c>
      <c r="G18" s="13" t="s">
        <v>150</v>
      </c>
      <c r="H18" s="12" t="s">
        <v>307</v>
      </c>
      <c r="I18" s="12" t="s">
        <v>145</v>
      </c>
      <c r="K18" s="14">
        <v>1</v>
      </c>
      <c r="L18" s="102" t="s">
        <v>547</v>
      </c>
      <c r="M18" s="14">
        <v>1</v>
      </c>
      <c r="O18" s="14" t="s">
        <v>166</v>
      </c>
      <c r="P18" s="14" t="s">
        <v>147</v>
      </c>
      <c r="Q18" s="14" t="s">
        <v>263</v>
      </c>
      <c r="R18" s="12" t="s">
        <v>151</v>
      </c>
      <c r="T18" s="15" t="s">
        <v>148</v>
      </c>
      <c r="U18" s="15" t="s">
        <v>464</v>
      </c>
      <c r="V18" s="15" t="s">
        <v>149</v>
      </c>
      <c r="W18" s="15" t="s">
        <v>136</v>
      </c>
      <c r="X18" s="15" t="s">
        <v>181</v>
      </c>
      <c r="AB18" s="12" t="s">
        <v>112</v>
      </c>
      <c r="AC18" s="12" t="s">
        <v>151</v>
      </c>
      <c r="AD18" s="12" t="s">
        <v>49</v>
      </c>
      <c r="AE18" s="16" t="s">
        <v>544</v>
      </c>
      <c r="AF18" s="12" t="s">
        <v>152</v>
      </c>
      <c r="AH18" s="17" t="s">
        <v>227</v>
      </c>
      <c r="AI18" s="17">
        <v>48.4444444444445</v>
      </c>
      <c r="AJ18" s="17" t="s">
        <v>462</v>
      </c>
      <c r="AK18" s="17" t="s">
        <v>76</v>
      </c>
      <c r="AL18" s="24">
        <f t="shared" si="0"/>
        <v>0.95238095238095599</v>
      </c>
      <c r="AM18" s="17" t="s">
        <v>142</v>
      </c>
      <c r="AN18" s="24">
        <f t="shared" si="1"/>
        <v>1.8132793109199983</v>
      </c>
      <c r="AP18" s="17" t="s">
        <v>123</v>
      </c>
      <c r="AQ18" s="17" t="s">
        <v>77</v>
      </c>
      <c r="AR18" s="56"/>
      <c r="AS18" s="24">
        <v>1.8132793109199983</v>
      </c>
      <c r="AT18" s="17" t="s">
        <v>185</v>
      </c>
      <c r="AU18" s="17" t="s">
        <v>146</v>
      </c>
      <c r="AV18" s="17">
        <v>2</v>
      </c>
      <c r="AY18" s="28">
        <f t="shared" si="6"/>
        <v>0.33636452527616301</v>
      </c>
      <c r="AZ18" s="20" t="s">
        <v>142</v>
      </c>
      <c r="BC18" s="23">
        <f t="shared" si="7"/>
        <v>0.93398670318846566</v>
      </c>
      <c r="BE18" s="19">
        <v>4</v>
      </c>
      <c r="BF18" s="34" t="s">
        <v>548</v>
      </c>
      <c r="BT18" s="21" t="s">
        <v>76</v>
      </c>
      <c r="BU18" s="21">
        <v>0.47619047619042398</v>
      </c>
      <c r="BV18" s="21" t="s">
        <v>142</v>
      </c>
      <c r="BW18" s="21" t="s">
        <v>55</v>
      </c>
      <c r="BX18" s="21">
        <v>1.42857142857138</v>
      </c>
      <c r="BZ18" s="21" t="s">
        <v>56</v>
      </c>
      <c r="CA18" s="21" t="s">
        <v>77</v>
      </c>
      <c r="CB18" s="21">
        <f t="shared" si="2"/>
        <v>0.95238095238095599</v>
      </c>
      <c r="CD18" s="21" t="s">
        <v>144</v>
      </c>
      <c r="CE18" s="21" t="s">
        <v>146</v>
      </c>
      <c r="CF18" s="21">
        <v>2</v>
      </c>
      <c r="CG18" s="21" t="s">
        <v>548</v>
      </c>
      <c r="CI18" s="13">
        <v>0.61601642710479998</v>
      </c>
      <c r="CJ18" s="13" t="s">
        <v>142</v>
      </c>
      <c r="CK18" s="13">
        <v>1.84804928131416</v>
      </c>
      <c r="CN18" s="13">
        <f t="shared" si="3"/>
        <v>1.2320328542093599</v>
      </c>
      <c r="CO18" s="13">
        <v>4</v>
      </c>
      <c r="CP18" s="13" t="s">
        <v>548</v>
      </c>
      <c r="CR18" s="21">
        <v>1.42857142857138</v>
      </c>
      <c r="CS18" s="21" t="s">
        <v>142</v>
      </c>
      <c r="CT18" s="21">
        <v>3.8095238095237902</v>
      </c>
      <c r="CW18" s="21">
        <f t="shared" si="4"/>
        <v>2.3809523809524102</v>
      </c>
      <c r="CX18" s="21">
        <v>2</v>
      </c>
      <c r="CY18" s="21" t="s">
        <v>548</v>
      </c>
      <c r="DA18" s="13">
        <v>0.95238095238096299</v>
      </c>
      <c r="DB18" s="13" t="s">
        <v>142</v>
      </c>
      <c r="DC18" s="13">
        <v>1.42857142857138</v>
      </c>
      <c r="DF18" s="13">
        <f t="shared" si="5"/>
        <v>0.47619047619041699</v>
      </c>
      <c r="DG18" s="13">
        <v>4</v>
      </c>
      <c r="DH18" s="13" t="s">
        <v>548</v>
      </c>
    </row>
    <row r="19" spans="1:112" x14ac:dyDescent="0.3">
      <c r="A19" s="115" t="s">
        <v>534</v>
      </c>
      <c r="B19" s="11" t="s">
        <v>79</v>
      </c>
      <c r="C19" s="12">
        <v>2010</v>
      </c>
      <c r="D19" s="11" t="s">
        <v>80</v>
      </c>
      <c r="F19" s="13" t="s">
        <v>71</v>
      </c>
      <c r="G19" s="13" t="s">
        <v>150</v>
      </c>
      <c r="H19" s="12" t="s">
        <v>307</v>
      </c>
      <c r="I19" s="12" t="s">
        <v>145</v>
      </c>
      <c r="K19" s="14">
        <v>1</v>
      </c>
      <c r="L19" s="102" t="s">
        <v>547</v>
      </c>
      <c r="M19" s="14">
        <v>1</v>
      </c>
      <c r="O19" s="14" t="s">
        <v>166</v>
      </c>
      <c r="P19" s="14" t="s">
        <v>147</v>
      </c>
      <c r="Q19" s="14" t="s">
        <v>263</v>
      </c>
      <c r="R19" s="12" t="s">
        <v>58</v>
      </c>
      <c r="T19" s="15" t="s">
        <v>148</v>
      </c>
      <c r="U19" s="15" t="s">
        <v>464</v>
      </c>
      <c r="V19" s="15" t="s">
        <v>149</v>
      </c>
      <c r="W19" s="15" t="s">
        <v>136</v>
      </c>
      <c r="X19" s="15" t="s">
        <v>181</v>
      </c>
      <c r="AB19" s="12" t="s">
        <v>112</v>
      </c>
      <c r="AC19" s="12" t="s">
        <v>58</v>
      </c>
      <c r="AD19" s="12" t="s">
        <v>49</v>
      </c>
      <c r="AE19" s="16" t="s">
        <v>545</v>
      </c>
      <c r="AF19" s="12" t="s">
        <v>152</v>
      </c>
      <c r="AH19" s="17" t="s">
        <v>227</v>
      </c>
      <c r="AI19" s="17">
        <v>36.888888888888886</v>
      </c>
      <c r="AJ19" s="17" t="s">
        <v>462</v>
      </c>
      <c r="AK19" s="17" t="s">
        <v>76</v>
      </c>
      <c r="AL19" s="24">
        <f t="shared" si="0"/>
        <v>0</v>
      </c>
      <c r="AM19" s="17" t="s">
        <v>142</v>
      </c>
      <c r="AN19" s="24">
        <f t="shared" si="1"/>
        <v>0</v>
      </c>
      <c r="AP19" s="17" t="s">
        <v>123</v>
      </c>
      <c r="AQ19" s="17" t="s">
        <v>77</v>
      </c>
      <c r="AR19" s="56"/>
      <c r="AS19" s="24">
        <v>0</v>
      </c>
      <c r="AT19" s="17" t="s">
        <v>185</v>
      </c>
      <c r="AU19" s="17" t="s">
        <v>146</v>
      </c>
      <c r="AV19" s="17">
        <v>2</v>
      </c>
      <c r="AY19" s="28">
        <f t="shared" si="6"/>
        <v>0.94339622641507503</v>
      </c>
      <c r="AZ19" s="20" t="s">
        <v>142</v>
      </c>
      <c r="BC19" s="23">
        <f t="shared" si="7"/>
        <v>0.33354093452190531</v>
      </c>
      <c r="BE19" s="19">
        <v>4</v>
      </c>
      <c r="BF19" s="34" t="s">
        <v>549</v>
      </c>
      <c r="BT19" s="21" t="s">
        <v>76</v>
      </c>
      <c r="BU19" s="21">
        <v>0</v>
      </c>
      <c r="BV19" s="21" t="s">
        <v>142</v>
      </c>
      <c r="BW19" s="21" t="s">
        <v>55</v>
      </c>
      <c r="BX19" s="21">
        <v>0</v>
      </c>
      <c r="BZ19" s="21" t="s">
        <v>56</v>
      </c>
      <c r="CA19" s="21" t="s">
        <v>77</v>
      </c>
      <c r="CB19" s="21">
        <f t="shared" si="2"/>
        <v>0</v>
      </c>
      <c r="CD19" s="21" t="s">
        <v>144</v>
      </c>
      <c r="CE19" s="21" t="s">
        <v>146</v>
      </c>
      <c r="CF19" s="21">
        <v>2</v>
      </c>
      <c r="CG19" s="21" t="s">
        <v>549</v>
      </c>
      <c r="CI19" s="13">
        <v>0</v>
      </c>
      <c r="CJ19" s="13" t="s">
        <v>142</v>
      </c>
      <c r="CK19" s="13">
        <v>0</v>
      </c>
      <c r="CN19" s="13">
        <f t="shared" si="3"/>
        <v>0</v>
      </c>
      <c r="CO19" s="13">
        <v>4</v>
      </c>
      <c r="CP19" s="13" t="s">
        <v>549</v>
      </c>
      <c r="CR19" s="21">
        <v>0</v>
      </c>
      <c r="CS19" s="21" t="s">
        <v>142</v>
      </c>
      <c r="CT19" s="21">
        <v>0</v>
      </c>
      <c r="CW19" s="21">
        <f t="shared" si="4"/>
        <v>0</v>
      </c>
      <c r="CX19" s="21">
        <v>2</v>
      </c>
      <c r="CY19" s="21" t="s">
        <v>549</v>
      </c>
      <c r="DA19" s="13">
        <v>0.94339622641507503</v>
      </c>
      <c r="DB19" s="13" t="s">
        <v>142</v>
      </c>
      <c r="DC19" s="13">
        <v>1.4150943396225499</v>
      </c>
      <c r="DF19" s="13">
        <f t="shared" si="5"/>
        <v>0.4716981132074749</v>
      </c>
      <c r="DG19" s="13">
        <v>4</v>
      </c>
      <c r="DH19" s="13" t="s">
        <v>549</v>
      </c>
    </row>
    <row r="20" spans="1:112" x14ac:dyDescent="0.3">
      <c r="A20" s="115" t="s">
        <v>534</v>
      </c>
      <c r="B20" s="11" t="s">
        <v>79</v>
      </c>
      <c r="C20" s="12">
        <v>2010</v>
      </c>
      <c r="D20" s="11" t="s">
        <v>80</v>
      </c>
      <c r="F20" s="13" t="s">
        <v>71</v>
      </c>
      <c r="G20" s="13" t="s">
        <v>150</v>
      </c>
      <c r="H20" s="12" t="s">
        <v>307</v>
      </c>
      <c r="I20" s="12" t="s">
        <v>145</v>
      </c>
      <c r="K20" s="14">
        <v>1</v>
      </c>
      <c r="L20" s="102" t="s">
        <v>547</v>
      </c>
      <c r="M20" s="14">
        <v>1</v>
      </c>
      <c r="O20" s="14" t="s">
        <v>166</v>
      </c>
      <c r="P20" s="14" t="s">
        <v>147</v>
      </c>
      <c r="Q20" s="14" t="s">
        <v>263</v>
      </c>
      <c r="R20" s="12" t="s">
        <v>151</v>
      </c>
      <c r="T20" s="15" t="s">
        <v>148</v>
      </c>
      <c r="U20" s="15" t="s">
        <v>464</v>
      </c>
      <c r="V20" s="15" t="s">
        <v>149</v>
      </c>
      <c r="W20" s="15" t="s">
        <v>136</v>
      </c>
      <c r="X20" s="15" t="s">
        <v>181</v>
      </c>
      <c r="AB20" s="12" t="s">
        <v>112</v>
      </c>
      <c r="AC20" s="12" t="s">
        <v>151</v>
      </c>
      <c r="AD20" s="12" t="s">
        <v>49</v>
      </c>
      <c r="AE20" s="16" t="s">
        <v>545</v>
      </c>
      <c r="AF20" s="12" t="s">
        <v>152</v>
      </c>
      <c r="AH20" s="17" t="s">
        <v>227</v>
      </c>
      <c r="AI20" s="17">
        <v>48.4444444444445</v>
      </c>
      <c r="AJ20" s="17" t="s">
        <v>462</v>
      </c>
      <c r="AK20" s="17" t="s">
        <v>76</v>
      </c>
      <c r="AL20" s="24">
        <f t="shared" si="0"/>
        <v>4.7169811320754853</v>
      </c>
      <c r="AM20" s="17" t="s">
        <v>142</v>
      </c>
      <c r="AN20" s="24">
        <f t="shared" si="1"/>
        <v>5.0142197229879901</v>
      </c>
      <c r="AP20" s="17" t="s">
        <v>123</v>
      </c>
      <c r="AQ20" s="17" t="s">
        <v>77</v>
      </c>
      <c r="AS20" s="17">
        <v>5.0142197229879901</v>
      </c>
      <c r="AT20" s="17" t="s">
        <v>185</v>
      </c>
      <c r="AU20" s="17" t="s">
        <v>146</v>
      </c>
      <c r="AV20" s="17">
        <v>2</v>
      </c>
      <c r="AY20" s="28">
        <f t="shared" si="6"/>
        <v>0.94339622641507503</v>
      </c>
      <c r="AZ20" s="20" t="s">
        <v>142</v>
      </c>
      <c r="BC20" s="23">
        <f t="shared" si="7"/>
        <v>0.33354093452190531</v>
      </c>
      <c r="BE20" s="19">
        <v>4</v>
      </c>
      <c r="BF20" s="34" t="s">
        <v>548</v>
      </c>
      <c r="BT20" s="21" t="s">
        <v>76</v>
      </c>
      <c r="BU20" s="21">
        <v>0.94339622641507503</v>
      </c>
      <c r="BV20" s="21" t="s">
        <v>142</v>
      </c>
      <c r="BW20" s="21" t="s">
        <v>55</v>
      </c>
      <c r="BX20" s="21">
        <v>1.4150943396225499</v>
      </c>
      <c r="BZ20" s="21" t="s">
        <v>56</v>
      </c>
      <c r="CA20" s="21" t="s">
        <v>77</v>
      </c>
      <c r="CB20" s="21">
        <f t="shared" si="2"/>
        <v>0.4716981132074749</v>
      </c>
      <c r="CD20" s="21" t="s">
        <v>144</v>
      </c>
      <c r="CE20" s="21" t="s">
        <v>146</v>
      </c>
      <c r="CF20" s="21">
        <v>2</v>
      </c>
      <c r="CG20" s="21" t="s">
        <v>548</v>
      </c>
      <c r="CI20" s="13">
        <v>0</v>
      </c>
      <c r="CJ20" s="13" t="s">
        <v>142</v>
      </c>
      <c r="CK20" s="13">
        <v>0</v>
      </c>
      <c r="CN20" s="13">
        <f t="shared" si="3"/>
        <v>0</v>
      </c>
      <c r="CO20" s="13">
        <v>4</v>
      </c>
      <c r="CP20" s="13" t="s">
        <v>548</v>
      </c>
      <c r="CR20" s="21">
        <v>5.6603773584905603</v>
      </c>
      <c r="CS20" s="21" t="s">
        <v>142</v>
      </c>
      <c r="CT20" s="21">
        <v>12.735849056603699</v>
      </c>
      <c r="CW20" s="21">
        <f t="shared" si="4"/>
        <v>7.0754716981131391</v>
      </c>
      <c r="CX20" s="21">
        <v>2</v>
      </c>
      <c r="CY20" s="21" t="s">
        <v>548</v>
      </c>
      <c r="DA20" s="13">
        <v>0.94339622641507503</v>
      </c>
      <c r="DB20" s="13" t="s">
        <v>142</v>
      </c>
      <c r="DC20" s="13">
        <v>1.4150943396225499</v>
      </c>
      <c r="DF20" s="13">
        <f t="shared" si="5"/>
        <v>0.4716981132074749</v>
      </c>
      <c r="DG20" s="13">
        <v>4</v>
      </c>
      <c r="DH20" s="13" t="s">
        <v>548</v>
      </c>
    </row>
    <row r="21" spans="1:112" s="49" customFormat="1" x14ac:dyDescent="0.3">
      <c r="A21" s="117" t="s">
        <v>534</v>
      </c>
      <c r="B21" s="46" t="s">
        <v>79</v>
      </c>
      <c r="C21" s="61">
        <v>2010</v>
      </c>
      <c r="D21" s="46" t="s">
        <v>80</v>
      </c>
      <c r="E21" s="61"/>
      <c r="F21" s="47" t="s">
        <v>71</v>
      </c>
      <c r="G21" s="47" t="s">
        <v>150</v>
      </c>
      <c r="H21" s="61" t="s">
        <v>307</v>
      </c>
      <c r="I21" s="61" t="s">
        <v>145</v>
      </c>
      <c r="J21" s="61"/>
      <c r="K21" s="62">
        <v>1</v>
      </c>
      <c r="L21" s="102" t="s">
        <v>547</v>
      </c>
      <c r="M21" s="62">
        <v>1</v>
      </c>
      <c r="N21" s="62"/>
      <c r="O21" s="62" t="s">
        <v>166</v>
      </c>
      <c r="P21" s="62" t="s">
        <v>147</v>
      </c>
      <c r="Q21" s="62" t="s">
        <v>263</v>
      </c>
      <c r="R21" s="61" t="s">
        <v>58</v>
      </c>
      <c r="S21" s="61"/>
      <c r="T21" s="63" t="s">
        <v>148</v>
      </c>
      <c r="U21" s="63" t="s">
        <v>464</v>
      </c>
      <c r="V21" s="63" t="s">
        <v>149</v>
      </c>
      <c r="W21" s="63" t="s">
        <v>136</v>
      </c>
      <c r="X21" s="63" t="s">
        <v>181</v>
      </c>
      <c r="Y21" s="63"/>
      <c r="Z21" s="63"/>
      <c r="AA21" s="63"/>
      <c r="AB21" s="61" t="s">
        <v>112</v>
      </c>
      <c r="AC21" s="61" t="s">
        <v>58</v>
      </c>
      <c r="AD21" s="61" t="s">
        <v>49</v>
      </c>
      <c r="AE21" s="61" t="s">
        <v>461</v>
      </c>
      <c r="AF21" s="12" t="s">
        <v>152</v>
      </c>
      <c r="AG21" s="64"/>
      <c r="AH21" s="64" t="s">
        <v>227</v>
      </c>
      <c r="AI21" s="64">
        <v>36.888888888888886</v>
      </c>
      <c r="AJ21" s="64" t="s">
        <v>462</v>
      </c>
      <c r="AK21" s="17" t="s">
        <v>76</v>
      </c>
      <c r="AL21" s="64">
        <f>SUM(AL9,AL11,AL13,AL15,AL17,AL19)</f>
        <v>26.446870123622865</v>
      </c>
      <c r="AM21" s="64" t="s">
        <v>142</v>
      </c>
      <c r="AN21" s="64"/>
      <c r="AO21" s="64"/>
      <c r="AP21" s="64" t="s">
        <v>123</v>
      </c>
      <c r="AQ21" s="64" t="s">
        <v>77</v>
      </c>
      <c r="AR21" s="64"/>
      <c r="AS21" s="64">
        <f>SQRT(((AS9*AS9)+(AS11*AS11)+(AS13*AS13)+(AS15*AS15)+(AS17*AS17)+(AS19*AS19)))</f>
        <v>8.3454930458932868</v>
      </c>
      <c r="AT21" s="64" t="s">
        <v>185</v>
      </c>
      <c r="AU21" s="64" t="s">
        <v>146</v>
      </c>
      <c r="AV21" s="64">
        <v>2</v>
      </c>
      <c r="AW21" s="64"/>
      <c r="AX21" s="65"/>
      <c r="AY21" s="67">
        <f>SUM(AY9,AY11,AY13,AY15,AY17,AY19)</f>
        <v>9.6089942115554283</v>
      </c>
      <c r="AZ21" s="70" t="s">
        <v>142</v>
      </c>
      <c r="BA21" s="66"/>
      <c r="BB21" s="82"/>
      <c r="BC21" s="66">
        <f>SQRT(((BC9*BC9)+(BC11*BC11)+(BC13*BC13)+(BC15*BC15)+(BC17*BC17)+(BC19*BC19)))</f>
        <v>5.2324977432298203</v>
      </c>
      <c r="BD21" s="66"/>
      <c r="BE21" s="66">
        <v>4</v>
      </c>
      <c r="BF21" s="68" t="s">
        <v>549</v>
      </c>
      <c r="BG21" s="61"/>
      <c r="BH21" s="61"/>
      <c r="BI21" s="61"/>
      <c r="BJ21" s="61"/>
      <c r="BK21" s="61"/>
      <c r="BL21" s="61"/>
      <c r="BM21" s="61"/>
      <c r="BN21" s="61"/>
      <c r="BO21" s="61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7"/>
      <c r="CI21" s="47"/>
      <c r="CJ21" s="47"/>
      <c r="CK21" s="47"/>
      <c r="CL21" s="47"/>
      <c r="CM21" s="47"/>
      <c r="CN21" s="47"/>
      <c r="CO21" s="47"/>
      <c r="CP21" s="47"/>
      <c r="CQ21" s="48"/>
      <c r="CR21" s="48"/>
      <c r="CS21" s="48"/>
      <c r="CT21" s="48"/>
      <c r="CU21" s="48"/>
      <c r="CV21" s="48"/>
      <c r="CW21" s="48"/>
      <c r="CX21" s="48"/>
      <c r="CY21" s="48"/>
      <c r="CZ21" s="47"/>
      <c r="DA21" s="47"/>
      <c r="DB21" s="47"/>
      <c r="DC21" s="47"/>
      <c r="DD21" s="47"/>
      <c r="DE21" s="47"/>
      <c r="DF21" s="47"/>
      <c r="DG21" s="47"/>
      <c r="DH21" s="47"/>
    </row>
    <row r="22" spans="1:112" s="49" customFormat="1" x14ac:dyDescent="0.3">
      <c r="A22" s="117" t="s">
        <v>534</v>
      </c>
      <c r="B22" s="46" t="s">
        <v>79</v>
      </c>
      <c r="C22" s="61">
        <v>2010</v>
      </c>
      <c r="D22" s="46" t="s">
        <v>80</v>
      </c>
      <c r="E22" s="61"/>
      <c r="F22" s="47" t="s">
        <v>71</v>
      </c>
      <c r="G22" s="47" t="s">
        <v>150</v>
      </c>
      <c r="H22" s="61" t="s">
        <v>307</v>
      </c>
      <c r="I22" s="61" t="s">
        <v>145</v>
      </c>
      <c r="J22" s="61"/>
      <c r="K22" s="62">
        <v>1</v>
      </c>
      <c r="L22" s="102" t="s">
        <v>547</v>
      </c>
      <c r="M22" s="62">
        <v>1</v>
      </c>
      <c r="N22" s="62"/>
      <c r="O22" s="62" t="s">
        <v>166</v>
      </c>
      <c r="P22" s="62" t="s">
        <v>147</v>
      </c>
      <c r="Q22" s="62" t="s">
        <v>263</v>
      </c>
      <c r="R22" s="61" t="s">
        <v>151</v>
      </c>
      <c r="S22" s="61"/>
      <c r="T22" s="63" t="s">
        <v>148</v>
      </c>
      <c r="U22" s="63" t="s">
        <v>464</v>
      </c>
      <c r="V22" s="63" t="s">
        <v>149</v>
      </c>
      <c r="W22" s="63" t="s">
        <v>136</v>
      </c>
      <c r="X22" s="63" t="s">
        <v>181</v>
      </c>
      <c r="Y22" s="63"/>
      <c r="Z22" s="63"/>
      <c r="AA22" s="63"/>
      <c r="AB22" s="61" t="s">
        <v>112</v>
      </c>
      <c r="AC22" s="61" t="s">
        <v>151</v>
      </c>
      <c r="AD22" s="61" t="s">
        <v>49</v>
      </c>
      <c r="AE22" s="61" t="s">
        <v>461</v>
      </c>
      <c r="AF22" s="12" t="s">
        <v>152</v>
      </c>
      <c r="AG22" s="64"/>
      <c r="AH22" s="64" t="s">
        <v>227</v>
      </c>
      <c r="AI22" s="64">
        <v>48.4444444444445</v>
      </c>
      <c r="AJ22" s="64" t="s">
        <v>462</v>
      </c>
      <c r="AK22" s="17" t="s">
        <v>76</v>
      </c>
      <c r="AL22" s="64">
        <f>SUM(AL10,AL12,AL14,AL16,AL18,AL20)</f>
        <v>79.501746763140787</v>
      </c>
      <c r="AM22" s="64" t="s">
        <v>142</v>
      </c>
      <c r="AN22" s="64"/>
      <c r="AO22" s="64"/>
      <c r="AP22" s="64" t="s">
        <v>123</v>
      </c>
      <c r="AQ22" s="64" t="s">
        <v>77</v>
      </c>
      <c r="AR22" s="64"/>
      <c r="AS22" s="64">
        <f>SQRT(((AS10*AS10)+(AS12*AS12)+(AS14*AS14)+(AS16*AS16)+(AS18*AS18)+(AS20*AS20)))</f>
        <v>43.061949234564246</v>
      </c>
      <c r="AT22" s="64" t="s">
        <v>185</v>
      </c>
      <c r="AU22" s="64" t="s">
        <v>146</v>
      </c>
      <c r="AV22" s="64">
        <v>2</v>
      </c>
      <c r="AW22" s="64"/>
      <c r="AX22" s="65"/>
      <c r="AY22" s="67">
        <f>SUM(AY10,AY12,AY14,AY16,AY18,AY20)</f>
        <v>10.300744641833695</v>
      </c>
      <c r="AZ22" s="70" t="s">
        <v>142</v>
      </c>
      <c r="BA22" s="66"/>
      <c r="BB22" s="82"/>
      <c r="BC22" s="66">
        <f>SQRT(((BC10*BC10)+(BC12*BC12)+(BC14*BC14)+(BC16*BC16)+(BC18*BC18)+(BC20*BC20)))</f>
        <v>4.9675074370834329</v>
      </c>
      <c r="BD22" s="66"/>
      <c r="BE22" s="66">
        <v>4</v>
      </c>
      <c r="BF22" s="68" t="s">
        <v>548</v>
      </c>
      <c r="BG22" s="61"/>
      <c r="BH22" s="61"/>
      <c r="BI22" s="61"/>
      <c r="BJ22" s="61"/>
      <c r="BK22" s="61"/>
      <c r="BL22" s="61"/>
      <c r="BM22" s="61"/>
      <c r="BN22" s="61"/>
      <c r="BO22" s="61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7"/>
      <c r="CI22" s="47"/>
      <c r="CJ22" s="47"/>
      <c r="CK22" s="47"/>
      <c r="CL22" s="47"/>
      <c r="CM22" s="47"/>
      <c r="CN22" s="47"/>
      <c r="CO22" s="47"/>
      <c r="CP22" s="47"/>
      <c r="CQ22" s="48"/>
      <c r="CR22" s="48"/>
      <c r="CS22" s="48"/>
      <c r="CT22" s="48"/>
      <c r="CU22" s="48"/>
      <c r="CV22" s="48"/>
      <c r="CW22" s="48"/>
      <c r="CX22" s="48"/>
      <c r="CY22" s="48"/>
      <c r="CZ22" s="47"/>
      <c r="DA22" s="13"/>
      <c r="DB22" s="47"/>
      <c r="DC22" s="47"/>
      <c r="DD22" s="47"/>
      <c r="DE22" s="47"/>
      <c r="DF22" s="47"/>
      <c r="DG22" s="47"/>
      <c r="DH22" s="47"/>
    </row>
    <row r="23" spans="1:112" s="49" customFormat="1" x14ac:dyDescent="0.3">
      <c r="A23" s="117" t="s">
        <v>534</v>
      </c>
      <c r="B23" s="46" t="s">
        <v>79</v>
      </c>
      <c r="C23" s="61">
        <v>2010</v>
      </c>
      <c r="D23" s="46" t="s">
        <v>80</v>
      </c>
      <c r="E23" s="61"/>
      <c r="F23" s="47" t="s">
        <v>71</v>
      </c>
      <c r="G23" s="47" t="s">
        <v>150</v>
      </c>
      <c r="H23" s="61" t="s">
        <v>307</v>
      </c>
      <c r="I23" s="61" t="s">
        <v>145</v>
      </c>
      <c r="J23" s="61"/>
      <c r="K23" s="62">
        <v>1</v>
      </c>
      <c r="L23" s="102" t="s">
        <v>547</v>
      </c>
      <c r="M23" s="62">
        <v>1</v>
      </c>
      <c r="N23" s="62"/>
      <c r="O23" s="62" t="s">
        <v>166</v>
      </c>
      <c r="P23" s="62" t="s">
        <v>147</v>
      </c>
      <c r="Q23" s="62" t="s">
        <v>263</v>
      </c>
      <c r="R23" s="61" t="s">
        <v>707</v>
      </c>
      <c r="S23" s="61"/>
      <c r="T23" s="63" t="s">
        <v>148</v>
      </c>
      <c r="U23" s="63" t="s">
        <v>464</v>
      </c>
      <c r="V23" s="63" t="s">
        <v>149</v>
      </c>
      <c r="W23" s="63" t="s">
        <v>136</v>
      </c>
      <c r="X23" s="63" t="s">
        <v>181</v>
      </c>
      <c r="Y23" s="63"/>
      <c r="Z23" s="63"/>
      <c r="AA23" s="63"/>
      <c r="AB23" s="61" t="s">
        <v>112</v>
      </c>
      <c r="AC23" s="61" t="s">
        <v>550</v>
      </c>
      <c r="AD23" s="61" t="s">
        <v>49</v>
      </c>
      <c r="AE23" s="61" t="s">
        <v>461</v>
      </c>
      <c r="AF23" s="12" t="s">
        <v>152</v>
      </c>
      <c r="AG23" s="64"/>
      <c r="AH23" s="64" t="s">
        <v>258</v>
      </c>
      <c r="AI23" s="64">
        <f>AVERAGE(AI21:AI22)</f>
        <v>42.666666666666693</v>
      </c>
      <c r="AJ23" s="64" t="s">
        <v>462</v>
      </c>
      <c r="AK23" s="17" t="s">
        <v>76</v>
      </c>
      <c r="AL23" s="64">
        <f>AVERAGE(AL21:AL22)</f>
        <v>52.97430844338183</v>
      </c>
      <c r="AM23" s="64" t="s">
        <v>142</v>
      </c>
      <c r="AN23" s="64"/>
      <c r="AO23" s="64"/>
      <c r="AP23" s="64" t="s">
        <v>123</v>
      </c>
      <c r="AQ23" s="64" t="s">
        <v>77</v>
      </c>
      <c r="AR23" s="64"/>
      <c r="AS23" s="64">
        <f>SQRT(((AS21*AS21)+(AS22*AS22))/2)</f>
        <v>31.015953363222945</v>
      </c>
      <c r="AT23" s="64" t="s">
        <v>185</v>
      </c>
      <c r="AU23" s="64" t="s">
        <v>146</v>
      </c>
      <c r="AV23" s="64">
        <v>2</v>
      </c>
      <c r="AW23" s="64"/>
      <c r="AX23" s="65"/>
      <c r="AY23" s="67">
        <f>AVERAGE(AY21:AY22)</f>
        <v>9.954869426694561</v>
      </c>
      <c r="AZ23" s="70" t="s">
        <v>142</v>
      </c>
      <c r="BA23" s="66"/>
      <c r="BB23" s="82"/>
      <c r="BC23" s="66">
        <f>SQRT(((BC21*BC21)+(BC22*BC22))/2)</f>
        <v>5.1017233740366779</v>
      </c>
      <c r="BD23" s="66"/>
      <c r="BE23" s="66">
        <v>4</v>
      </c>
      <c r="BF23" s="68" t="s">
        <v>551</v>
      </c>
      <c r="BG23" s="61"/>
      <c r="BH23" s="61"/>
      <c r="BI23" s="61"/>
      <c r="BJ23" s="61"/>
      <c r="BK23" s="61"/>
      <c r="BL23" s="61"/>
      <c r="BM23" s="61"/>
      <c r="BN23" s="61"/>
      <c r="BO23" s="61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7"/>
      <c r="CI23" s="47"/>
      <c r="CJ23" s="47"/>
      <c r="CK23" s="47"/>
      <c r="CL23" s="47"/>
      <c r="CM23" s="47"/>
      <c r="CN23" s="47"/>
      <c r="CO23" s="47"/>
      <c r="CP23" s="47"/>
      <c r="CQ23" s="48"/>
      <c r="CR23" s="48"/>
      <c r="CS23" s="48"/>
      <c r="CT23" s="48"/>
      <c r="CU23" s="48"/>
      <c r="CV23" s="48"/>
      <c r="CW23" s="48"/>
      <c r="CX23" s="48"/>
      <c r="CY23" s="48"/>
      <c r="CZ23" s="47"/>
      <c r="DA23" s="13"/>
      <c r="DB23" s="47"/>
      <c r="DC23" s="47"/>
      <c r="DD23" s="47"/>
      <c r="DE23" s="47"/>
      <c r="DF23" s="47"/>
      <c r="DG23" s="47"/>
      <c r="DH23" s="47"/>
    </row>
    <row r="25" spans="1:112" x14ac:dyDescent="0.3">
      <c r="A25" s="115" t="s">
        <v>535</v>
      </c>
      <c r="B25" s="11" t="s">
        <v>86</v>
      </c>
      <c r="C25" s="12">
        <v>2014</v>
      </c>
      <c r="D25" s="11" t="s">
        <v>87</v>
      </c>
      <c r="F25" s="13" t="s">
        <v>9</v>
      </c>
      <c r="H25" s="12">
        <v>1</v>
      </c>
      <c r="K25" s="14">
        <v>1</v>
      </c>
      <c r="L25" s="14">
        <v>17</v>
      </c>
      <c r="M25" s="14">
        <v>3</v>
      </c>
      <c r="N25" s="14" t="s">
        <v>514</v>
      </c>
      <c r="O25" s="14" t="s">
        <v>144</v>
      </c>
      <c r="Q25" s="14" t="s">
        <v>263</v>
      </c>
      <c r="R25" s="12" t="s">
        <v>72</v>
      </c>
      <c r="T25" s="15" t="s">
        <v>188</v>
      </c>
      <c r="U25" s="15" t="s">
        <v>465</v>
      </c>
      <c r="W25" s="15" t="s">
        <v>155</v>
      </c>
      <c r="AB25" s="12" t="s">
        <v>303</v>
      </c>
      <c r="AC25" s="12" t="s">
        <v>304</v>
      </c>
      <c r="AD25" s="12" t="s">
        <v>120</v>
      </c>
      <c r="AE25" s="16" t="s">
        <v>94</v>
      </c>
      <c r="AH25" s="17" t="s">
        <v>483</v>
      </c>
      <c r="AI25" s="17">
        <v>88</v>
      </c>
      <c r="AJ25" s="17" t="s">
        <v>291</v>
      </c>
      <c r="AK25" s="17" t="s">
        <v>76</v>
      </c>
      <c r="AL25" s="45">
        <v>154.26731078904899</v>
      </c>
      <c r="AM25" s="41" t="s">
        <v>142</v>
      </c>
      <c r="AN25" s="45">
        <v>161.030595813204</v>
      </c>
      <c r="AP25" s="17" t="s">
        <v>56</v>
      </c>
      <c r="AQ25" s="17" t="s">
        <v>34</v>
      </c>
      <c r="AR25" s="17">
        <f t="shared" ref="AR25:AR40" si="8">AN25-AL25</f>
        <v>6.7632850241550102</v>
      </c>
      <c r="AS25" s="17">
        <f t="shared" ref="AS25:AS36" si="9">AR25*SQRT(AV25)</f>
        <v>27.885738530749197</v>
      </c>
      <c r="AT25" s="17" t="s">
        <v>144</v>
      </c>
      <c r="AV25" s="17">
        <v>17</v>
      </c>
      <c r="AY25" s="44">
        <v>129.46859903381599</v>
      </c>
      <c r="AZ25" s="20" t="s">
        <v>142</v>
      </c>
      <c r="BA25" s="44">
        <v>135.265700483091</v>
      </c>
      <c r="BB25" s="83">
        <f t="shared" ref="BB25:BB36" si="10">BA25-AY25</f>
        <v>5.7971014492750044</v>
      </c>
      <c r="BC25" s="23">
        <f t="shared" ref="BC25:BC36" si="11">BB25*SQRT(BE25)</f>
        <v>23.902061597782065</v>
      </c>
      <c r="BE25" s="19">
        <v>17</v>
      </c>
    </row>
    <row r="26" spans="1:112" x14ac:dyDescent="0.3">
      <c r="A26" s="115" t="s">
        <v>535</v>
      </c>
      <c r="B26" s="11" t="s">
        <v>86</v>
      </c>
      <c r="C26" s="12">
        <v>2014</v>
      </c>
      <c r="D26" s="11" t="s">
        <v>87</v>
      </c>
      <c r="F26" s="13" t="s">
        <v>9</v>
      </c>
      <c r="H26" s="12">
        <v>1</v>
      </c>
      <c r="K26" s="14">
        <v>1</v>
      </c>
      <c r="L26" s="14">
        <v>14</v>
      </c>
      <c r="M26" s="14">
        <v>3</v>
      </c>
      <c r="N26" s="14" t="s">
        <v>514</v>
      </c>
      <c r="O26" s="14" t="s">
        <v>144</v>
      </c>
      <c r="Q26" s="14" t="s">
        <v>263</v>
      </c>
      <c r="R26" s="12" t="s">
        <v>72</v>
      </c>
      <c r="T26" s="15" t="s">
        <v>188</v>
      </c>
      <c r="U26" s="15" t="s">
        <v>465</v>
      </c>
      <c r="W26" s="15" t="s">
        <v>155</v>
      </c>
      <c r="AB26" s="12" t="s">
        <v>303</v>
      </c>
      <c r="AC26" s="12" t="s">
        <v>305</v>
      </c>
      <c r="AD26" s="12" t="s">
        <v>120</v>
      </c>
      <c r="AE26" s="16" t="s">
        <v>94</v>
      </c>
      <c r="AH26" s="17" t="s">
        <v>483</v>
      </c>
      <c r="AI26" s="17">
        <v>125</v>
      </c>
      <c r="AJ26" s="17" t="s">
        <v>291</v>
      </c>
      <c r="AK26" s="17" t="s">
        <v>76</v>
      </c>
      <c r="AL26" s="45">
        <v>165.53945249597399</v>
      </c>
      <c r="AM26" s="41" t="s">
        <v>142</v>
      </c>
      <c r="AN26" s="24">
        <v>177.22240922207601</v>
      </c>
      <c r="AO26" s="45"/>
      <c r="AP26" s="17" t="s">
        <v>56</v>
      </c>
      <c r="AQ26" s="17" t="s">
        <v>34</v>
      </c>
      <c r="AR26" s="17">
        <f t="shared" si="8"/>
        <v>11.68295672610202</v>
      </c>
      <c r="AS26" s="17">
        <f t="shared" si="9"/>
        <v>43.713621333579923</v>
      </c>
      <c r="AT26" s="17" t="s">
        <v>144</v>
      </c>
      <c r="AV26" s="17">
        <v>14</v>
      </c>
      <c r="AY26" s="44">
        <v>121.41706924315601</v>
      </c>
      <c r="AZ26" s="20" t="s">
        <v>142</v>
      </c>
      <c r="BA26" s="44">
        <v>127.214170692431</v>
      </c>
      <c r="BB26" s="83">
        <f t="shared" si="10"/>
        <v>5.7971014492749902</v>
      </c>
      <c r="BC26" s="23">
        <f t="shared" si="11"/>
        <v>21.690767459557687</v>
      </c>
      <c r="BE26" s="19">
        <v>14</v>
      </c>
    </row>
    <row r="27" spans="1:112" x14ac:dyDescent="0.3">
      <c r="A27" s="115" t="s">
        <v>535</v>
      </c>
      <c r="B27" s="11" t="s">
        <v>86</v>
      </c>
      <c r="C27" s="12">
        <v>2014</v>
      </c>
      <c r="D27" s="11" t="s">
        <v>87</v>
      </c>
      <c r="F27" s="13" t="s">
        <v>9</v>
      </c>
      <c r="H27" s="12">
        <v>5</v>
      </c>
      <c r="K27" s="14">
        <v>1</v>
      </c>
      <c r="L27" s="14">
        <v>17</v>
      </c>
      <c r="M27" s="14">
        <v>3</v>
      </c>
      <c r="N27" s="14" t="s">
        <v>514</v>
      </c>
      <c r="O27" s="14" t="s">
        <v>144</v>
      </c>
      <c r="Q27" s="14" t="s">
        <v>263</v>
      </c>
      <c r="R27" s="12" t="s">
        <v>72</v>
      </c>
      <c r="T27" s="15" t="s">
        <v>188</v>
      </c>
      <c r="U27" s="15" t="s">
        <v>465</v>
      </c>
      <c r="W27" s="15" t="s">
        <v>155</v>
      </c>
      <c r="AB27" s="12" t="s">
        <v>303</v>
      </c>
      <c r="AC27" s="12" t="s">
        <v>304</v>
      </c>
      <c r="AD27" s="12" t="s">
        <v>120</v>
      </c>
      <c r="AE27" s="16" t="s">
        <v>94</v>
      </c>
      <c r="AH27" s="17" t="s">
        <v>483</v>
      </c>
      <c r="AI27" s="17">
        <v>88</v>
      </c>
      <c r="AJ27" s="17" t="s">
        <v>291</v>
      </c>
      <c r="AK27" s="17" t="s">
        <v>76</v>
      </c>
      <c r="AL27" s="45">
        <v>133.333333333333</v>
      </c>
      <c r="AM27" s="41" t="s">
        <v>142</v>
      </c>
      <c r="AN27" s="45">
        <v>140.41867954911399</v>
      </c>
      <c r="AP27" s="17" t="s">
        <v>56</v>
      </c>
      <c r="AQ27" s="17" t="s">
        <v>34</v>
      </c>
      <c r="AR27" s="17">
        <f t="shared" si="8"/>
        <v>7.0853462157809872</v>
      </c>
      <c r="AS27" s="17">
        <f t="shared" si="9"/>
        <v>29.213630841735391</v>
      </c>
      <c r="AT27" s="17" t="s">
        <v>144</v>
      </c>
      <c r="AV27" s="17">
        <v>17</v>
      </c>
      <c r="AY27" s="44">
        <v>120.450885668276</v>
      </c>
      <c r="AZ27" s="20" t="s">
        <v>142</v>
      </c>
      <c r="BA27" s="44">
        <v>127.858293075684</v>
      </c>
      <c r="BB27" s="83">
        <f t="shared" si="10"/>
        <v>7.4074074074080016</v>
      </c>
      <c r="BC27" s="23">
        <f t="shared" si="11"/>
        <v>30.541523152725862</v>
      </c>
      <c r="BE27" s="19">
        <v>17</v>
      </c>
    </row>
    <row r="28" spans="1:112" x14ac:dyDescent="0.3">
      <c r="A28" s="115" t="s">
        <v>535</v>
      </c>
      <c r="B28" s="11" t="s">
        <v>86</v>
      </c>
      <c r="C28" s="12">
        <v>2014</v>
      </c>
      <c r="D28" s="11" t="s">
        <v>87</v>
      </c>
      <c r="F28" s="13" t="s">
        <v>9</v>
      </c>
      <c r="H28" s="12">
        <v>5</v>
      </c>
      <c r="K28" s="14">
        <v>1</v>
      </c>
      <c r="L28" s="14">
        <v>14</v>
      </c>
      <c r="M28" s="14">
        <v>3</v>
      </c>
      <c r="N28" s="14" t="s">
        <v>514</v>
      </c>
      <c r="O28" s="14" t="s">
        <v>144</v>
      </c>
      <c r="Q28" s="14" t="s">
        <v>263</v>
      </c>
      <c r="R28" s="12" t="s">
        <v>72</v>
      </c>
      <c r="T28" s="15" t="s">
        <v>188</v>
      </c>
      <c r="U28" s="15" t="s">
        <v>465</v>
      </c>
      <c r="W28" s="15" t="s">
        <v>155</v>
      </c>
      <c r="AB28" s="12" t="s">
        <v>303</v>
      </c>
      <c r="AC28" s="12" t="s">
        <v>305</v>
      </c>
      <c r="AD28" s="12" t="s">
        <v>120</v>
      </c>
      <c r="AE28" s="16" t="s">
        <v>94</v>
      </c>
      <c r="AH28" s="17" t="s">
        <v>483</v>
      </c>
      <c r="AI28" s="17">
        <v>125</v>
      </c>
      <c r="AJ28" s="17" t="s">
        <v>291</v>
      </c>
      <c r="AK28" s="17" t="s">
        <v>76</v>
      </c>
      <c r="AL28" s="45">
        <v>136.55394524959701</v>
      </c>
      <c r="AM28" s="41" t="s">
        <v>142</v>
      </c>
      <c r="AN28" s="45">
        <v>148.47020933977399</v>
      </c>
      <c r="AP28" s="17" t="s">
        <v>56</v>
      </c>
      <c r="AQ28" s="17" t="s">
        <v>34</v>
      </c>
      <c r="AR28" s="17">
        <f t="shared" si="8"/>
        <v>11.916264090176981</v>
      </c>
      <c r="AS28" s="17">
        <f t="shared" si="9"/>
        <v>44.58657755575976</v>
      </c>
      <c r="AT28" s="17" t="s">
        <v>144</v>
      </c>
      <c r="AV28" s="17">
        <v>14</v>
      </c>
      <c r="AY28" s="44">
        <v>115.297906602254</v>
      </c>
      <c r="AZ28" s="20" t="s">
        <v>142</v>
      </c>
      <c r="BA28" s="44">
        <v>125.925925925925</v>
      </c>
      <c r="BB28" s="83">
        <f t="shared" si="10"/>
        <v>10.628019323670998</v>
      </c>
      <c r="BC28" s="23">
        <f t="shared" si="11"/>
        <v>39.766407009189777</v>
      </c>
      <c r="BE28" s="19">
        <v>14</v>
      </c>
    </row>
    <row r="29" spans="1:112" x14ac:dyDescent="0.3">
      <c r="A29" s="115" t="s">
        <v>535</v>
      </c>
      <c r="B29" s="11" t="s">
        <v>86</v>
      </c>
      <c r="C29" s="12">
        <v>2014</v>
      </c>
      <c r="D29" s="11" t="s">
        <v>87</v>
      </c>
      <c r="F29" s="13" t="s">
        <v>9</v>
      </c>
      <c r="H29" s="12">
        <v>1</v>
      </c>
      <c r="K29" s="14">
        <v>1</v>
      </c>
      <c r="L29" s="14">
        <v>17</v>
      </c>
      <c r="M29" s="14">
        <v>3</v>
      </c>
      <c r="N29" s="14" t="s">
        <v>514</v>
      </c>
      <c r="O29" s="14" t="s">
        <v>144</v>
      </c>
      <c r="Q29" s="14" t="s">
        <v>263</v>
      </c>
      <c r="R29" s="12" t="s">
        <v>72</v>
      </c>
      <c r="T29" s="15" t="s">
        <v>188</v>
      </c>
      <c r="U29" s="15" t="s">
        <v>465</v>
      </c>
      <c r="W29" s="15" t="s">
        <v>155</v>
      </c>
      <c r="AB29" s="12" t="s">
        <v>303</v>
      </c>
      <c r="AC29" s="12" t="s">
        <v>304</v>
      </c>
      <c r="AD29" s="12" t="s">
        <v>120</v>
      </c>
      <c r="AE29" s="16" t="s">
        <v>228</v>
      </c>
      <c r="AH29" s="17" t="s">
        <v>483</v>
      </c>
      <c r="AI29" s="17">
        <v>88</v>
      </c>
      <c r="AJ29" s="17" t="s">
        <v>291</v>
      </c>
      <c r="AK29" s="17" t="s">
        <v>456</v>
      </c>
      <c r="AL29" s="45">
        <v>64.082687338501202</v>
      </c>
      <c r="AM29" s="41" t="s">
        <v>142</v>
      </c>
      <c r="AN29" s="45">
        <v>66.976744186046503</v>
      </c>
      <c r="AP29" s="17" t="s">
        <v>56</v>
      </c>
      <c r="AQ29" s="17" t="s">
        <v>34</v>
      </c>
      <c r="AR29" s="17">
        <f t="shared" si="8"/>
        <v>2.8940568475453006</v>
      </c>
      <c r="AS29" s="17">
        <f>AR29*SQRT(AV29)</f>
        <v>11.932502068971342</v>
      </c>
      <c r="AT29" s="17" t="s">
        <v>144</v>
      </c>
      <c r="AV29" s="17">
        <v>17</v>
      </c>
      <c r="AY29" s="44">
        <v>47.751937984496102</v>
      </c>
      <c r="AZ29" s="20" t="s">
        <v>142</v>
      </c>
      <c r="BA29" s="44">
        <v>49.819121447028401</v>
      </c>
      <c r="BB29" s="83">
        <f t="shared" si="10"/>
        <v>2.0671834625322987</v>
      </c>
      <c r="BC29" s="23">
        <f t="shared" si="11"/>
        <v>8.5232157635507146</v>
      </c>
      <c r="BE29" s="19">
        <v>17</v>
      </c>
    </row>
    <row r="30" spans="1:112" x14ac:dyDescent="0.3">
      <c r="A30" s="115" t="s">
        <v>535</v>
      </c>
      <c r="B30" s="11" t="s">
        <v>86</v>
      </c>
      <c r="C30" s="12">
        <v>2014</v>
      </c>
      <c r="D30" s="11" t="s">
        <v>87</v>
      </c>
      <c r="F30" s="13" t="s">
        <v>9</v>
      </c>
      <c r="H30" s="12">
        <v>1</v>
      </c>
      <c r="K30" s="14">
        <v>1</v>
      </c>
      <c r="L30" s="14">
        <v>14</v>
      </c>
      <c r="M30" s="14">
        <v>3</v>
      </c>
      <c r="N30" s="14" t="s">
        <v>514</v>
      </c>
      <c r="O30" s="14" t="s">
        <v>144</v>
      </c>
      <c r="Q30" s="14" t="s">
        <v>263</v>
      </c>
      <c r="R30" s="12" t="s">
        <v>72</v>
      </c>
      <c r="T30" s="15" t="s">
        <v>188</v>
      </c>
      <c r="U30" s="15" t="s">
        <v>465</v>
      </c>
      <c r="W30" s="15" t="s">
        <v>155</v>
      </c>
      <c r="AB30" s="12" t="s">
        <v>303</v>
      </c>
      <c r="AC30" s="12" t="s">
        <v>305</v>
      </c>
      <c r="AD30" s="12" t="s">
        <v>120</v>
      </c>
      <c r="AE30" s="16" t="s">
        <v>228</v>
      </c>
      <c r="AH30" s="17" t="s">
        <v>483</v>
      </c>
      <c r="AI30" s="17">
        <v>125</v>
      </c>
      <c r="AJ30" s="17" t="s">
        <v>291</v>
      </c>
      <c r="AK30" s="17" t="s">
        <v>456</v>
      </c>
      <c r="AL30" s="45">
        <v>69.043927648578801</v>
      </c>
      <c r="AM30" s="41" t="s">
        <v>142</v>
      </c>
      <c r="AN30" s="45">
        <v>72.971576227390102</v>
      </c>
      <c r="AP30" s="17" t="s">
        <v>56</v>
      </c>
      <c r="AQ30" s="17" t="s">
        <v>34</v>
      </c>
      <c r="AR30" s="17">
        <f t="shared" si="8"/>
        <v>3.9276485788113007</v>
      </c>
      <c r="AS30" s="17">
        <f t="shared" si="9"/>
        <v>14.695915317561475</v>
      </c>
      <c r="AT30" s="17" t="s">
        <v>144</v>
      </c>
      <c r="AV30" s="17">
        <v>14</v>
      </c>
      <c r="AY30" s="44">
        <v>49.4056847545219</v>
      </c>
      <c r="AZ30" s="20" t="s">
        <v>142</v>
      </c>
      <c r="BA30" s="44">
        <v>51.472868217054199</v>
      </c>
      <c r="BB30" s="83">
        <f t="shared" si="10"/>
        <v>2.0671834625322987</v>
      </c>
      <c r="BC30" s="23">
        <f t="shared" si="11"/>
        <v>7.734692272400908</v>
      </c>
      <c r="BE30" s="19">
        <v>14</v>
      </c>
    </row>
    <row r="31" spans="1:112" x14ac:dyDescent="0.3">
      <c r="A31" s="115" t="s">
        <v>535</v>
      </c>
      <c r="B31" s="11" t="s">
        <v>86</v>
      </c>
      <c r="C31" s="12">
        <v>2014</v>
      </c>
      <c r="D31" s="11" t="s">
        <v>87</v>
      </c>
      <c r="F31" s="13" t="s">
        <v>9</v>
      </c>
      <c r="H31" s="12">
        <v>5</v>
      </c>
      <c r="K31" s="14">
        <v>1</v>
      </c>
      <c r="L31" s="14">
        <v>17</v>
      </c>
      <c r="M31" s="14">
        <v>3</v>
      </c>
      <c r="N31" s="14" t="s">
        <v>514</v>
      </c>
      <c r="O31" s="14" t="s">
        <v>144</v>
      </c>
      <c r="Q31" s="14" t="s">
        <v>263</v>
      </c>
      <c r="R31" s="12" t="s">
        <v>72</v>
      </c>
      <c r="T31" s="15" t="s">
        <v>188</v>
      </c>
      <c r="U31" s="15" t="s">
        <v>465</v>
      </c>
      <c r="W31" s="15" t="s">
        <v>155</v>
      </c>
      <c r="AB31" s="12" t="s">
        <v>303</v>
      </c>
      <c r="AC31" s="12" t="s">
        <v>304</v>
      </c>
      <c r="AD31" s="12" t="s">
        <v>120</v>
      </c>
      <c r="AE31" s="16" t="s">
        <v>228</v>
      </c>
      <c r="AH31" s="17" t="s">
        <v>483</v>
      </c>
      <c r="AI31" s="17">
        <v>88</v>
      </c>
      <c r="AJ31" s="17" t="s">
        <v>291</v>
      </c>
      <c r="AK31" s="17" t="s">
        <v>456</v>
      </c>
      <c r="AL31" s="45">
        <v>55.193798449612402</v>
      </c>
      <c r="AM31" s="41" t="s">
        <v>142</v>
      </c>
      <c r="AN31" s="45">
        <v>58.708010335917301</v>
      </c>
      <c r="AP31" s="17" t="s">
        <v>56</v>
      </c>
      <c r="AQ31" s="17" t="s">
        <v>34</v>
      </c>
      <c r="AR31" s="17">
        <f t="shared" si="8"/>
        <v>3.5142118863048992</v>
      </c>
      <c r="AS31" s="17">
        <f t="shared" si="9"/>
        <v>14.489466798036181</v>
      </c>
      <c r="AT31" s="17" t="s">
        <v>144</v>
      </c>
      <c r="AV31" s="17">
        <v>17</v>
      </c>
      <c r="AY31" s="44">
        <v>45.891472868217001</v>
      </c>
      <c r="AZ31" s="20" t="s">
        <v>142</v>
      </c>
      <c r="BA31" s="44">
        <v>48.785529715762202</v>
      </c>
      <c r="BB31" s="83">
        <f t="shared" si="10"/>
        <v>2.8940568475452011</v>
      </c>
      <c r="BC31" s="23">
        <f t="shared" si="11"/>
        <v>11.932502068970932</v>
      </c>
      <c r="BE31" s="19">
        <v>17</v>
      </c>
    </row>
    <row r="32" spans="1:112" x14ac:dyDescent="0.3">
      <c r="A32" s="115" t="s">
        <v>535</v>
      </c>
      <c r="B32" s="11" t="s">
        <v>86</v>
      </c>
      <c r="C32" s="12">
        <v>2014</v>
      </c>
      <c r="D32" s="11" t="s">
        <v>87</v>
      </c>
      <c r="F32" s="13" t="s">
        <v>9</v>
      </c>
      <c r="H32" s="12">
        <v>5</v>
      </c>
      <c r="K32" s="14">
        <v>1</v>
      </c>
      <c r="L32" s="14">
        <v>14</v>
      </c>
      <c r="M32" s="14">
        <v>3</v>
      </c>
      <c r="N32" s="14" t="s">
        <v>514</v>
      </c>
      <c r="O32" s="14" t="s">
        <v>144</v>
      </c>
      <c r="Q32" s="14" t="s">
        <v>263</v>
      </c>
      <c r="R32" s="12" t="s">
        <v>72</v>
      </c>
      <c r="T32" s="15" t="s">
        <v>188</v>
      </c>
      <c r="U32" s="15" t="s">
        <v>465</v>
      </c>
      <c r="W32" s="15" t="s">
        <v>155</v>
      </c>
      <c r="AB32" s="12" t="s">
        <v>303</v>
      </c>
      <c r="AC32" s="12" t="s">
        <v>305</v>
      </c>
      <c r="AD32" s="12" t="s">
        <v>120</v>
      </c>
      <c r="AE32" s="16" t="s">
        <v>228</v>
      </c>
      <c r="AH32" s="17" t="s">
        <v>483</v>
      </c>
      <c r="AI32" s="17">
        <v>125</v>
      </c>
      <c r="AJ32" s="17" t="s">
        <v>291</v>
      </c>
      <c r="AK32" s="17" t="s">
        <v>456</v>
      </c>
      <c r="AL32" s="45">
        <v>57.054263565891397</v>
      </c>
      <c r="AM32" s="41" t="s">
        <v>142</v>
      </c>
      <c r="AN32" s="45">
        <v>61.395348837209298</v>
      </c>
      <c r="AP32" s="17" t="s">
        <v>56</v>
      </c>
      <c r="AQ32" s="17" t="s">
        <v>34</v>
      </c>
      <c r="AR32" s="17">
        <f t="shared" si="8"/>
        <v>4.3410852713179011</v>
      </c>
      <c r="AS32" s="17">
        <f t="shared" si="9"/>
        <v>16.242853772042185</v>
      </c>
      <c r="AT32" s="17" t="s">
        <v>144</v>
      </c>
      <c r="AV32" s="17">
        <v>14</v>
      </c>
      <c r="AY32" s="44">
        <v>45.891472868217001</v>
      </c>
      <c r="AZ32" s="20" t="s">
        <v>142</v>
      </c>
      <c r="BA32" s="44">
        <v>50.439276485788099</v>
      </c>
      <c r="BB32" s="83">
        <f t="shared" si="10"/>
        <v>4.5478036175710983</v>
      </c>
      <c r="BC32" s="23">
        <f t="shared" si="11"/>
        <v>17.016322999282153</v>
      </c>
      <c r="BE32" s="19">
        <v>14</v>
      </c>
    </row>
    <row r="33" spans="1:58" x14ac:dyDescent="0.3">
      <c r="A33" s="115" t="s">
        <v>535</v>
      </c>
      <c r="B33" s="11" t="s">
        <v>86</v>
      </c>
      <c r="C33" s="12">
        <v>2014</v>
      </c>
      <c r="D33" s="11" t="s">
        <v>87</v>
      </c>
      <c r="F33" s="13" t="s">
        <v>9</v>
      </c>
      <c r="H33" s="12">
        <v>1</v>
      </c>
      <c r="K33" s="14">
        <v>1</v>
      </c>
      <c r="L33" s="14">
        <v>17</v>
      </c>
      <c r="M33" s="14">
        <v>3</v>
      </c>
      <c r="N33" s="14" t="s">
        <v>514</v>
      </c>
      <c r="O33" s="14" t="s">
        <v>144</v>
      </c>
      <c r="Q33" s="14" t="s">
        <v>263</v>
      </c>
      <c r="R33" s="12" t="s">
        <v>72</v>
      </c>
      <c r="T33" s="15" t="s">
        <v>188</v>
      </c>
      <c r="U33" s="15" t="s">
        <v>465</v>
      </c>
      <c r="W33" s="15" t="s">
        <v>155</v>
      </c>
      <c r="AB33" s="12" t="s">
        <v>303</v>
      </c>
      <c r="AC33" s="12" t="s">
        <v>304</v>
      </c>
      <c r="AD33" s="12" t="s">
        <v>49</v>
      </c>
      <c r="AE33" s="16" t="s">
        <v>228</v>
      </c>
      <c r="AH33" s="17" t="s">
        <v>483</v>
      </c>
      <c r="AI33" s="17">
        <v>88</v>
      </c>
      <c r="AJ33" s="17" t="s">
        <v>291</v>
      </c>
      <c r="AK33" s="17" t="s">
        <v>457</v>
      </c>
      <c r="AL33" s="24">
        <v>558.38024224689502</v>
      </c>
      <c r="AM33" s="41" t="s">
        <v>142</v>
      </c>
      <c r="AN33" s="24">
        <v>657.56260632681801</v>
      </c>
      <c r="AP33" s="17" t="s">
        <v>56</v>
      </c>
      <c r="AQ33" s="17" t="s">
        <v>34</v>
      </c>
      <c r="AR33" s="17">
        <f t="shared" si="8"/>
        <v>99.182364079922991</v>
      </c>
      <c r="AS33" s="17">
        <f t="shared" si="9"/>
        <v>408.93936329998945</v>
      </c>
      <c r="AT33" s="17" t="s">
        <v>144</v>
      </c>
      <c r="AV33" s="17">
        <v>17</v>
      </c>
      <c r="AY33" s="28">
        <v>167.77561086395301</v>
      </c>
      <c r="AZ33" s="20" t="s">
        <v>142</v>
      </c>
      <c r="BA33" s="28">
        <v>183.18161296971701</v>
      </c>
      <c r="BB33" s="83">
        <f t="shared" si="10"/>
        <v>15.406002105764003</v>
      </c>
      <c r="BC33" s="23">
        <f t="shared" si="11"/>
        <v>63.520573950553086</v>
      </c>
      <c r="BE33" s="19">
        <v>17</v>
      </c>
    </row>
    <row r="34" spans="1:58" x14ac:dyDescent="0.3">
      <c r="A34" s="115" t="s">
        <v>535</v>
      </c>
      <c r="B34" s="11" t="s">
        <v>86</v>
      </c>
      <c r="C34" s="12">
        <v>2014</v>
      </c>
      <c r="D34" s="11" t="s">
        <v>87</v>
      </c>
      <c r="F34" s="13" t="s">
        <v>9</v>
      </c>
      <c r="H34" s="12">
        <v>1</v>
      </c>
      <c r="K34" s="14">
        <v>1</v>
      </c>
      <c r="L34" s="14">
        <v>14</v>
      </c>
      <c r="M34" s="14">
        <v>3</v>
      </c>
      <c r="N34" s="14" t="s">
        <v>514</v>
      </c>
      <c r="O34" s="14" t="s">
        <v>144</v>
      </c>
      <c r="Q34" s="14" t="s">
        <v>263</v>
      </c>
      <c r="R34" s="12" t="s">
        <v>72</v>
      </c>
      <c r="T34" s="15" t="s">
        <v>188</v>
      </c>
      <c r="U34" s="15" t="s">
        <v>465</v>
      </c>
      <c r="W34" s="15" t="s">
        <v>155</v>
      </c>
      <c r="AB34" s="12" t="s">
        <v>303</v>
      </c>
      <c r="AC34" s="12" t="s">
        <v>305</v>
      </c>
      <c r="AD34" s="12" t="s">
        <v>49</v>
      </c>
      <c r="AE34" s="16" t="s">
        <v>228</v>
      </c>
      <c r="AH34" s="17" t="s">
        <v>483</v>
      </c>
      <c r="AI34" s="17">
        <v>125</v>
      </c>
      <c r="AJ34" s="17" t="s">
        <v>291</v>
      </c>
      <c r="AK34" s="17" t="s">
        <v>457</v>
      </c>
      <c r="AL34" s="24">
        <v>979.11771656906001</v>
      </c>
      <c r="AM34" s="41" t="s">
        <v>142</v>
      </c>
      <c r="AN34" s="24">
        <v>1231.3517376167899</v>
      </c>
      <c r="AP34" s="17" t="s">
        <v>56</v>
      </c>
      <c r="AQ34" s="17" t="s">
        <v>34</v>
      </c>
      <c r="AR34" s="17">
        <f t="shared" si="8"/>
        <v>252.23402104772993</v>
      </c>
      <c r="AS34" s="17">
        <f t="shared" si="9"/>
        <v>943.7732880489325</v>
      </c>
      <c r="AT34" s="17" t="s">
        <v>144</v>
      </c>
      <c r="AV34" s="17">
        <v>14</v>
      </c>
      <c r="AY34" s="28">
        <v>252.903894970999</v>
      </c>
      <c r="AZ34" s="20" t="s">
        <v>142</v>
      </c>
      <c r="BA34" s="28">
        <v>285.08582207991998</v>
      </c>
      <c r="BB34" s="83">
        <f t="shared" si="10"/>
        <v>32.181927108920974</v>
      </c>
      <c r="BC34" s="23">
        <f t="shared" si="11"/>
        <v>120.4137452877147</v>
      </c>
      <c r="BE34" s="19">
        <v>14</v>
      </c>
    </row>
    <row r="35" spans="1:58" x14ac:dyDescent="0.3">
      <c r="A35" s="115" t="s">
        <v>535</v>
      </c>
      <c r="B35" s="11" t="s">
        <v>86</v>
      </c>
      <c r="C35" s="12">
        <v>2014</v>
      </c>
      <c r="D35" s="11" t="s">
        <v>87</v>
      </c>
      <c r="F35" s="13" t="s">
        <v>9</v>
      </c>
      <c r="H35" s="12">
        <v>5</v>
      </c>
      <c r="K35" s="14">
        <v>1</v>
      </c>
      <c r="L35" s="14">
        <v>17</v>
      </c>
      <c r="M35" s="14">
        <v>3</v>
      </c>
      <c r="N35" s="14" t="s">
        <v>514</v>
      </c>
      <c r="O35" s="14" t="s">
        <v>144</v>
      </c>
      <c r="Q35" s="14" t="s">
        <v>263</v>
      </c>
      <c r="R35" s="12" t="s">
        <v>72</v>
      </c>
      <c r="T35" s="15" t="s">
        <v>188</v>
      </c>
      <c r="U35" s="15" t="s">
        <v>465</v>
      </c>
      <c r="W35" s="15" t="s">
        <v>155</v>
      </c>
      <c r="AB35" s="12" t="s">
        <v>303</v>
      </c>
      <c r="AC35" s="12" t="s">
        <v>304</v>
      </c>
      <c r="AD35" s="12" t="s">
        <v>49</v>
      </c>
      <c r="AE35" s="16" t="s">
        <v>228</v>
      </c>
      <c r="AH35" s="17" t="s">
        <v>483</v>
      </c>
      <c r="AI35" s="17">
        <v>88</v>
      </c>
      <c r="AJ35" s="17" t="s">
        <v>291</v>
      </c>
      <c r="AK35" s="17" t="s">
        <v>457</v>
      </c>
      <c r="AL35" s="17">
        <v>235.39012397478601</v>
      </c>
      <c r="AM35" s="41" t="s">
        <v>142</v>
      </c>
      <c r="AN35" s="17">
        <v>262.68469484174699</v>
      </c>
      <c r="AP35" s="17" t="s">
        <v>56</v>
      </c>
      <c r="AQ35" s="17" t="s">
        <v>34</v>
      </c>
      <c r="AR35" s="17">
        <f t="shared" si="8"/>
        <v>27.294570866960981</v>
      </c>
      <c r="AS35" s="17">
        <f t="shared" si="9"/>
        <v>112.53839869038673</v>
      </c>
      <c r="AT35" s="17" t="s">
        <v>144</v>
      </c>
      <c r="AV35" s="17">
        <v>17</v>
      </c>
      <c r="AY35" s="19">
        <v>150.08969694168499</v>
      </c>
      <c r="AZ35" s="20" t="s">
        <v>142</v>
      </c>
      <c r="BA35" s="19">
        <v>171.21846611773501</v>
      </c>
      <c r="BB35" s="83">
        <f t="shared" si="10"/>
        <v>21.128769176050014</v>
      </c>
      <c r="BC35" s="23">
        <f t="shared" si="11"/>
        <v>87.116147052148833</v>
      </c>
      <c r="BE35" s="19">
        <v>17</v>
      </c>
    </row>
    <row r="36" spans="1:58" x14ac:dyDescent="0.3">
      <c r="A36" s="115" t="s">
        <v>535</v>
      </c>
      <c r="B36" s="11" t="s">
        <v>86</v>
      </c>
      <c r="C36" s="12">
        <v>2014</v>
      </c>
      <c r="D36" s="11" t="s">
        <v>87</v>
      </c>
      <c r="F36" s="13" t="s">
        <v>9</v>
      </c>
      <c r="H36" s="12">
        <v>5</v>
      </c>
      <c r="K36" s="14">
        <v>1</v>
      </c>
      <c r="L36" s="14">
        <v>14</v>
      </c>
      <c r="M36" s="14">
        <v>3</v>
      </c>
      <c r="N36" s="14" t="s">
        <v>514</v>
      </c>
      <c r="O36" s="14" t="s">
        <v>144</v>
      </c>
      <c r="Q36" s="14" t="s">
        <v>263</v>
      </c>
      <c r="R36" s="12" t="s">
        <v>72</v>
      </c>
      <c r="T36" s="15" t="s">
        <v>188</v>
      </c>
      <c r="U36" s="15" t="s">
        <v>465</v>
      </c>
      <c r="W36" s="15" t="s">
        <v>155</v>
      </c>
      <c r="AB36" s="12" t="s">
        <v>303</v>
      </c>
      <c r="AC36" s="12" t="s">
        <v>305</v>
      </c>
      <c r="AD36" s="12" t="s">
        <v>49</v>
      </c>
      <c r="AE36" s="16" t="s">
        <v>228</v>
      </c>
      <c r="AH36" s="17" t="s">
        <v>483</v>
      </c>
      <c r="AI36" s="17">
        <v>125</v>
      </c>
      <c r="AJ36" s="17" t="s">
        <v>291</v>
      </c>
      <c r="AK36" s="17" t="s">
        <v>457</v>
      </c>
      <c r="AL36" s="24">
        <v>370.22396171982501</v>
      </c>
      <c r="AM36" s="41" t="s">
        <v>142</v>
      </c>
      <c r="AN36" s="24">
        <v>436.40482262603399</v>
      </c>
      <c r="AP36" s="17" t="s">
        <v>56</v>
      </c>
      <c r="AQ36" s="17" t="s">
        <v>34</v>
      </c>
      <c r="AR36" s="17">
        <f t="shared" si="8"/>
        <v>66.180860906208977</v>
      </c>
      <c r="AS36" s="17">
        <f t="shared" si="9"/>
        <v>247.62610707277557</v>
      </c>
      <c r="AT36" s="17" t="s">
        <v>144</v>
      </c>
      <c r="AV36" s="17">
        <v>14</v>
      </c>
      <c r="AY36" s="28">
        <v>252.14878585103</v>
      </c>
      <c r="AZ36" s="20" t="s">
        <v>142</v>
      </c>
      <c r="BA36" s="28">
        <v>310.35581469564198</v>
      </c>
      <c r="BB36" s="83">
        <f t="shared" si="10"/>
        <v>58.207028844611983</v>
      </c>
      <c r="BC36" s="23">
        <f t="shared" si="11"/>
        <v>217.7907594386063</v>
      </c>
      <c r="BE36" s="19">
        <v>14</v>
      </c>
    </row>
    <row r="37" spans="1:58" x14ac:dyDescent="0.3">
      <c r="A37" s="115" t="s">
        <v>535</v>
      </c>
      <c r="B37" s="11" t="s">
        <v>86</v>
      </c>
      <c r="C37" s="12">
        <v>2015</v>
      </c>
      <c r="D37" s="11" t="s">
        <v>87</v>
      </c>
      <c r="F37" s="13" t="s">
        <v>9</v>
      </c>
      <c r="H37" s="12">
        <v>1</v>
      </c>
      <c r="K37" s="14">
        <v>1</v>
      </c>
      <c r="L37" s="14">
        <v>17</v>
      </c>
      <c r="M37" s="14">
        <v>3</v>
      </c>
      <c r="N37" s="14" t="s">
        <v>514</v>
      </c>
      <c r="O37" s="14" t="s">
        <v>144</v>
      </c>
      <c r="Q37" s="14" t="s">
        <v>263</v>
      </c>
      <c r="R37" s="12" t="s">
        <v>72</v>
      </c>
      <c r="T37" s="15" t="s">
        <v>188</v>
      </c>
      <c r="U37" s="15" t="s">
        <v>465</v>
      </c>
      <c r="W37" s="15" t="s">
        <v>155</v>
      </c>
      <c r="AC37" s="12" t="s">
        <v>304</v>
      </c>
      <c r="AD37" s="12" t="s">
        <v>120</v>
      </c>
      <c r="AE37" s="16" t="s">
        <v>533</v>
      </c>
      <c r="AH37" s="17" t="s">
        <v>483</v>
      </c>
      <c r="AI37" s="17">
        <v>88</v>
      </c>
      <c r="AJ37" s="17" t="s">
        <v>291</v>
      </c>
      <c r="AK37" s="17" t="s">
        <v>117</v>
      </c>
      <c r="AL37" s="24">
        <v>2.99886181405566</v>
      </c>
      <c r="AM37" s="41" t="s">
        <v>142</v>
      </c>
      <c r="AN37" s="24">
        <v>3.25727311299678</v>
      </c>
      <c r="AP37" s="17" t="s">
        <v>56</v>
      </c>
      <c r="AQ37" s="17" t="s">
        <v>34</v>
      </c>
      <c r="AR37" s="17">
        <f t="shared" si="8"/>
        <v>0.25841129894112003</v>
      </c>
      <c r="AS37" s="17">
        <f>AR37*SQRT(AV37)</f>
        <v>1.0654570803872989</v>
      </c>
      <c r="AT37" s="17" t="s">
        <v>144</v>
      </c>
      <c r="AV37" s="17">
        <v>17</v>
      </c>
      <c r="AY37" s="28">
        <v>2.41069102871124</v>
      </c>
      <c r="AZ37" s="20" t="s">
        <v>142</v>
      </c>
      <c r="BA37" s="28">
        <v>2.7252934652521299</v>
      </c>
      <c r="BB37" s="83">
        <f>BA37-AY37</f>
        <v>0.31460243654088993</v>
      </c>
      <c r="BC37" s="23">
        <f>BB37*SQRT(BE37)</f>
        <v>1.2971390759347663</v>
      </c>
      <c r="BE37" s="19">
        <v>17</v>
      </c>
    </row>
    <row r="38" spans="1:58" x14ac:dyDescent="0.3">
      <c r="A38" s="115" t="s">
        <v>535</v>
      </c>
      <c r="B38" s="11" t="s">
        <v>86</v>
      </c>
      <c r="C38" s="12">
        <v>2016</v>
      </c>
      <c r="D38" s="11" t="s">
        <v>87</v>
      </c>
      <c r="F38" s="13" t="s">
        <v>9</v>
      </c>
      <c r="H38" s="12">
        <v>1</v>
      </c>
      <c r="K38" s="14">
        <v>1</v>
      </c>
      <c r="L38" s="14">
        <v>14</v>
      </c>
      <c r="M38" s="14">
        <v>3</v>
      </c>
      <c r="N38" s="14" t="s">
        <v>514</v>
      </c>
      <c r="O38" s="14" t="s">
        <v>144</v>
      </c>
      <c r="Q38" s="14" t="s">
        <v>263</v>
      </c>
      <c r="R38" s="12" t="s">
        <v>72</v>
      </c>
      <c r="T38" s="15" t="s">
        <v>188</v>
      </c>
      <c r="U38" s="15" t="s">
        <v>465</v>
      </c>
      <c r="W38" s="15" t="s">
        <v>155</v>
      </c>
      <c r="AC38" s="12" t="s">
        <v>305</v>
      </c>
      <c r="AD38" s="12" t="s">
        <v>120</v>
      </c>
      <c r="AE38" s="16" t="s">
        <v>533</v>
      </c>
      <c r="AH38" s="17" t="s">
        <v>483</v>
      </c>
      <c r="AI38" s="17">
        <v>125</v>
      </c>
      <c r="AJ38" s="17" t="s">
        <v>291</v>
      </c>
      <c r="AK38" s="17" t="s">
        <v>117</v>
      </c>
      <c r="AL38" s="24">
        <v>3.9231720605629801</v>
      </c>
      <c r="AM38" s="41" t="s">
        <v>142</v>
      </c>
      <c r="AN38" s="24">
        <v>4.3373230658505797</v>
      </c>
      <c r="AP38" s="17" t="s">
        <v>56</v>
      </c>
      <c r="AQ38" s="17" t="s">
        <v>34</v>
      </c>
      <c r="AR38" s="17">
        <f t="shared" si="8"/>
        <v>0.41415100528759963</v>
      </c>
      <c r="AS38" s="17">
        <f>AR38*SQRT(AV38)</f>
        <v>1.5496111681742009</v>
      </c>
      <c r="AT38" s="17" t="s">
        <v>144</v>
      </c>
      <c r="AV38" s="17">
        <v>14</v>
      </c>
      <c r="AY38" s="28">
        <v>3.1388563560425702</v>
      </c>
      <c r="AZ38" s="20" t="s">
        <v>142</v>
      </c>
      <c r="BA38" s="28">
        <v>3.4658033741079701</v>
      </c>
      <c r="BB38" s="83">
        <f>BA38-AY38</f>
        <v>0.32694701806539994</v>
      </c>
      <c r="BC38" s="23">
        <f>BB38*SQRT(BE38)</f>
        <v>1.2233237252281168</v>
      </c>
      <c r="BE38" s="19">
        <v>14</v>
      </c>
    </row>
    <row r="39" spans="1:58" x14ac:dyDescent="0.3">
      <c r="A39" s="115" t="s">
        <v>535</v>
      </c>
      <c r="B39" s="11" t="s">
        <v>86</v>
      </c>
      <c r="C39" s="12">
        <v>2017</v>
      </c>
      <c r="D39" s="11" t="s">
        <v>87</v>
      </c>
      <c r="F39" s="13" t="s">
        <v>9</v>
      </c>
      <c r="H39" s="12">
        <v>5</v>
      </c>
      <c r="K39" s="14">
        <v>1</v>
      </c>
      <c r="L39" s="14">
        <v>17</v>
      </c>
      <c r="M39" s="14">
        <v>3</v>
      </c>
      <c r="N39" s="14" t="s">
        <v>514</v>
      </c>
      <c r="O39" s="14" t="s">
        <v>144</v>
      </c>
      <c r="Q39" s="14" t="s">
        <v>263</v>
      </c>
      <c r="R39" s="12" t="s">
        <v>72</v>
      </c>
      <c r="T39" s="15" t="s">
        <v>188</v>
      </c>
      <c r="U39" s="15" t="s">
        <v>465</v>
      </c>
      <c r="W39" s="15" t="s">
        <v>155</v>
      </c>
      <c r="AC39" s="12" t="s">
        <v>304</v>
      </c>
      <c r="AD39" s="12" t="s">
        <v>120</v>
      </c>
      <c r="AE39" s="16" t="s">
        <v>533</v>
      </c>
      <c r="AH39" s="17" t="s">
        <v>483</v>
      </c>
      <c r="AI39" s="17">
        <v>88</v>
      </c>
      <c r="AJ39" s="17" t="s">
        <v>291</v>
      </c>
      <c r="AK39" s="17" t="s">
        <v>117</v>
      </c>
      <c r="AL39" s="24">
        <v>3.56048010329076</v>
      </c>
      <c r="AM39" s="41" t="s">
        <v>142</v>
      </c>
      <c r="AN39" s="24">
        <v>3.9125588260069999</v>
      </c>
      <c r="AP39" s="17" t="s">
        <v>56</v>
      </c>
      <c r="AQ39" s="17" t="s">
        <v>34</v>
      </c>
      <c r="AR39" s="17">
        <f t="shared" si="8"/>
        <v>0.35207872271623986</v>
      </c>
      <c r="AS39" s="17">
        <f>AR39*SQRT(AV39)</f>
        <v>1.4516577622916089</v>
      </c>
      <c r="AT39" s="17" t="s">
        <v>144</v>
      </c>
      <c r="AV39" s="17">
        <v>17</v>
      </c>
      <c r="AY39" s="28">
        <v>2.7483366840978798</v>
      </c>
      <c r="AZ39" s="20" t="s">
        <v>142</v>
      </c>
      <c r="BA39" s="28">
        <v>3.22173197584344</v>
      </c>
      <c r="BB39" s="83">
        <f>BA39-AY39</f>
        <v>0.47339529174556016</v>
      </c>
      <c r="BC39" s="23">
        <f>BB39*SQRT(BE39)</f>
        <v>1.9518587905370328</v>
      </c>
      <c r="BE39" s="19">
        <v>17</v>
      </c>
    </row>
    <row r="40" spans="1:58" x14ac:dyDescent="0.3">
      <c r="A40" s="115" t="s">
        <v>535</v>
      </c>
      <c r="B40" s="11" t="s">
        <v>86</v>
      </c>
      <c r="C40" s="12">
        <v>2018</v>
      </c>
      <c r="D40" s="11" t="s">
        <v>87</v>
      </c>
      <c r="F40" s="13" t="s">
        <v>9</v>
      </c>
      <c r="H40" s="12">
        <v>5</v>
      </c>
      <c r="K40" s="14">
        <v>1</v>
      </c>
      <c r="L40" s="14">
        <v>14</v>
      </c>
      <c r="M40" s="14">
        <v>3</v>
      </c>
      <c r="N40" s="14" t="s">
        <v>514</v>
      </c>
      <c r="O40" s="14" t="s">
        <v>144</v>
      </c>
      <c r="Q40" s="14" t="s">
        <v>263</v>
      </c>
      <c r="R40" s="12" t="s">
        <v>72</v>
      </c>
      <c r="T40" s="15" t="s">
        <v>188</v>
      </c>
      <c r="U40" s="15" t="s">
        <v>465</v>
      </c>
      <c r="W40" s="15" t="s">
        <v>155</v>
      </c>
      <c r="AC40" s="12" t="s">
        <v>305</v>
      </c>
      <c r="AD40" s="12" t="s">
        <v>120</v>
      </c>
      <c r="AE40" s="16" t="s">
        <v>533</v>
      </c>
      <c r="AH40" s="17" t="s">
        <v>483</v>
      </c>
      <c r="AI40" s="17">
        <v>125</v>
      </c>
      <c r="AJ40" s="17" t="s">
        <v>291</v>
      </c>
      <c r="AK40" s="17" t="s">
        <v>117</v>
      </c>
      <c r="AL40" s="24">
        <v>3.13605359256437</v>
      </c>
      <c r="AM40" s="41" t="s">
        <v>142</v>
      </c>
      <c r="AN40" s="24">
        <v>3.7808114737838698</v>
      </c>
      <c r="AP40" s="17" t="s">
        <v>56</v>
      </c>
      <c r="AQ40" s="17" t="s">
        <v>34</v>
      </c>
      <c r="AR40" s="17">
        <f t="shared" si="8"/>
        <v>0.64475788121949984</v>
      </c>
      <c r="AS40" s="17">
        <f>AR40*SQRT(AV40)</f>
        <v>2.4124630889456569</v>
      </c>
      <c r="AT40" s="17" t="s">
        <v>144</v>
      </c>
      <c r="AV40" s="17">
        <v>14</v>
      </c>
      <c r="AY40" s="28">
        <v>2.1368315341170399</v>
      </c>
      <c r="AZ40" s="20" t="s">
        <v>142</v>
      </c>
      <c r="BA40" s="28">
        <v>2.4980697034078401</v>
      </c>
      <c r="BB40" s="83">
        <f>BA40-AY40</f>
        <v>0.36123816929080022</v>
      </c>
      <c r="BC40" s="23">
        <f>BB40*SQRT(BE40)</f>
        <v>1.3516294645116183</v>
      </c>
      <c r="BE40" s="19">
        <v>14</v>
      </c>
    </row>
    <row r="41" spans="1:58" x14ac:dyDescent="0.3">
      <c r="BB41" s="83"/>
    </row>
    <row r="42" spans="1:58" x14ac:dyDescent="0.3">
      <c r="A42" s="115" t="s">
        <v>546</v>
      </c>
      <c r="B42" s="11" t="s">
        <v>92</v>
      </c>
      <c r="C42" s="12">
        <v>2013</v>
      </c>
      <c r="D42" s="11" t="s">
        <v>64</v>
      </c>
      <c r="F42" s="13" t="s">
        <v>65</v>
      </c>
      <c r="G42" s="13" t="s">
        <v>98</v>
      </c>
      <c r="H42" s="12">
        <v>3</v>
      </c>
      <c r="I42" s="12" t="s">
        <v>153</v>
      </c>
      <c r="K42" s="14">
        <v>1</v>
      </c>
      <c r="L42" s="14">
        <v>1</v>
      </c>
      <c r="M42" s="40" t="s">
        <v>159</v>
      </c>
      <c r="N42" s="14">
        <v>0</v>
      </c>
      <c r="O42" s="14" t="s">
        <v>308</v>
      </c>
      <c r="P42" s="14" t="s">
        <v>158</v>
      </c>
      <c r="Q42" s="14" t="s">
        <v>262</v>
      </c>
      <c r="R42" s="12" t="s">
        <v>99</v>
      </c>
      <c r="S42" s="12" t="s">
        <v>100</v>
      </c>
      <c r="T42" s="15" t="s">
        <v>154</v>
      </c>
      <c r="U42" s="15" t="s">
        <v>466</v>
      </c>
      <c r="W42" s="15" t="s">
        <v>155</v>
      </c>
      <c r="X42" s="15" t="s">
        <v>182</v>
      </c>
      <c r="AB42" s="12" t="s">
        <v>101</v>
      </c>
      <c r="AC42" s="12" t="s">
        <v>95</v>
      </c>
      <c r="AD42" s="12" t="s">
        <v>66</v>
      </c>
      <c r="AE42" s="16" t="s">
        <v>94</v>
      </c>
      <c r="AF42" s="12" t="s">
        <v>75</v>
      </c>
      <c r="AK42" s="17" t="s">
        <v>93</v>
      </c>
      <c r="AL42" s="24">
        <v>88.900523560209393</v>
      </c>
      <c r="AM42" s="17" t="s">
        <v>96</v>
      </c>
      <c r="AN42" s="24">
        <v>97.068062827225106</v>
      </c>
      <c r="AO42" s="17">
        <v>81.047120418848195</v>
      </c>
      <c r="AP42" s="17" t="s">
        <v>56</v>
      </c>
      <c r="AQ42" s="17" t="s">
        <v>97</v>
      </c>
      <c r="AT42" s="17" t="s">
        <v>156</v>
      </c>
      <c r="AU42" s="41" t="s">
        <v>309</v>
      </c>
      <c r="AV42" s="17">
        <v>4</v>
      </c>
      <c r="AW42" s="17" t="s">
        <v>157</v>
      </c>
      <c r="AX42" s="18" t="s">
        <v>29</v>
      </c>
      <c r="AY42" s="23">
        <v>37.068062827225098</v>
      </c>
      <c r="AZ42" s="20" t="s">
        <v>96</v>
      </c>
      <c r="BA42" s="23">
        <v>41.151832460733097</v>
      </c>
      <c r="BB42" s="83">
        <f>BA42-AY42</f>
        <v>4.0837696335079983</v>
      </c>
      <c r="BD42" s="19">
        <v>31.413612565444801</v>
      </c>
      <c r="BE42" s="19">
        <v>23</v>
      </c>
      <c r="BF42" s="34" t="s">
        <v>102</v>
      </c>
    </row>
    <row r="43" spans="1:58" x14ac:dyDescent="0.3">
      <c r="A43" s="115" t="s">
        <v>546</v>
      </c>
      <c r="B43" s="11" t="s">
        <v>92</v>
      </c>
      <c r="C43" s="12">
        <v>2013</v>
      </c>
      <c r="D43" s="11" t="s">
        <v>64</v>
      </c>
      <c r="F43" s="13" t="s">
        <v>65</v>
      </c>
      <c r="G43" s="13" t="s">
        <v>98</v>
      </c>
      <c r="H43" s="12">
        <v>3</v>
      </c>
      <c r="I43" s="12" t="s">
        <v>153</v>
      </c>
      <c r="K43" s="14">
        <v>1</v>
      </c>
      <c r="L43" s="14">
        <v>1</v>
      </c>
      <c r="M43" s="40" t="s">
        <v>159</v>
      </c>
      <c r="N43" s="14">
        <v>0</v>
      </c>
      <c r="O43" s="14" t="s">
        <v>308</v>
      </c>
      <c r="P43" s="14" t="s">
        <v>158</v>
      </c>
      <c r="Q43" s="14" t="s">
        <v>262</v>
      </c>
      <c r="R43" s="12" t="s">
        <v>99</v>
      </c>
      <c r="S43" s="12" t="s">
        <v>100</v>
      </c>
      <c r="T43" s="15" t="s">
        <v>154</v>
      </c>
      <c r="U43" s="15" t="s">
        <v>466</v>
      </c>
      <c r="W43" s="15" t="s">
        <v>155</v>
      </c>
      <c r="X43" s="15" t="s">
        <v>182</v>
      </c>
      <c r="AB43" s="12" t="s">
        <v>101</v>
      </c>
      <c r="AC43" s="12" t="s">
        <v>103</v>
      </c>
      <c r="AD43" s="12" t="s">
        <v>66</v>
      </c>
      <c r="AE43" s="16" t="s">
        <v>94</v>
      </c>
      <c r="AF43" s="12" t="s">
        <v>75</v>
      </c>
      <c r="AK43" s="17" t="s">
        <v>93</v>
      </c>
      <c r="AL43" s="24">
        <v>82.931937172774894</v>
      </c>
      <c r="AM43" s="17" t="s">
        <v>96</v>
      </c>
      <c r="AN43" s="24">
        <v>83.874345549738194</v>
      </c>
      <c r="AO43" s="17">
        <v>81.989528795811495</v>
      </c>
      <c r="AP43" s="17" t="s">
        <v>56</v>
      </c>
      <c r="AQ43" s="17" t="s">
        <v>97</v>
      </c>
      <c r="AT43" s="17" t="s">
        <v>156</v>
      </c>
      <c r="AU43" s="41" t="s">
        <v>310</v>
      </c>
      <c r="AV43" s="17">
        <v>2</v>
      </c>
      <c r="AW43" s="17" t="s">
        <v>157</v>
      </c>
      <c r="AX43" s="18" t="s">
        <v>29</v>
      </c>
      <c r="AY43" s="28">
        <v>37.382198952879598</v>
      </c>
      <c r="AZ43" s="20" t="s">
        <v>96</v>
      </c>
      <c r="BA43" s="23">
        <v>39.895287958115098</v>
      </c>
      <c r="BB43" s="83">
        <f>BA43-AY43</f>
        <v>2.5130890052354999</v>
      </c>
      <c r="BD43" s="19">
        <v>35.183246073298399</v>
      </c>
      <c r="BE43" s="19">
        <v>23</v>
      </c>
      <c r="BF43" s="34" t="s">
        <v>102</v>
      </c>
    </row>
    <row r="44" spans="1:58" x14ac:dyDescent="0.3">
      <c r="A44" s="115" t="s">
        <v>546</v>
      </c>
      <c r="B44" s="11" t="s">
        <v>92</v>
      </c>
      <c r="C44" s="12">
        <v>2013</v>
      </c>
      <c r="D44" s="11" t="s">
        <v>64</v>
      </c>
      <c r="F44" s="13" t="s">
        <v>65</v>
      </c>
      <c r="G44" s="13" t="s">
        <v>98</v>
      </c>
      <c r="H44" s="12">
        <v>3</v>
      </c>
      <c r="I44" s="12" t="s">
        <v>153</v>
      </c>
      <c r="K44" s="14">
        <v>1</v>
      </c>
      <c r="L44" s="14">
        <v>1</v>
      </c>
      <c r="M44" s="40" t="s">
        <v>159</v>
      </c>
      <c r="N44" s="14">
        <v>0</v>
      </c>
      <c r="O44" s="14" t="s">
        <v>308</v>
      </c>
      <c r="P44" s="14" t="s">
        <v>158</v>
      </c>
      <c r="Q44" s="14" t="s">
        <v>262</v>
      </c>
      <c r="R44" s="12" t="s">
        <v>99</v>
      </c>
      <c r="S44" s="12" t="s">
        <v>100</v>
      </c>
      <c r="T44" s="15" t="s">
        <v>154</v>
      </c>
      <c r="U44" s="15" t="s">
        <v>466</v>
      </c>
      <c r="W44" s="15" t="s">
        <v>155</v>
      </c>
      <c r="X44" s="15" t="s">
        <v>182</v>
      </c>
      <c r="AB44" s="12" t="s">
        <v>101</v>
      </c>
      <c r="AC44" s="12" t="s">
        <v>104</v>
      </c>
      <c r="AD44" s="12" t="s">
        <v>66</v>
      </c>
      <c r="AE44" s="16" t="s">
        <v>94</v>
      </c>
      <c r="AF44" s="12" t="s">
        <v>75</v>
      </c>
      <c r="AK44" s="17" t="s">
        <v>93</v>
      </c>
      <c r="AL44" s="24">
        <v>81.047120418848195</v>
      </c>
      <c r="AM44" s="17" t="s">
        <v>96</v>
      </c>
      <c r="AN44" s="24">
        <v>87.015706806282694</v>
      </c>
      <c r="AO44" s="17">
        <v>73.193717277486897</v>
      </c>
      <c r="AP44" s="17" t="s">
        <v>56</v>
      </c>
      <c r="AQ44" s="17" t="s">
        <v>97</v>
      </c>
      <c r="AT44" s="17" t="s">
        <v>156</v>
      </c>
      <c r="AU44" s="41" t="s">
        <v>311</v>
      </c>
      <c r="AV44" s="17">
        <v>17</v>
      </c>
      <c r="AW44" s="17" t="s">
        <v>157</v>
      </c>
      <c r="AX44" s="18" t="s">
        <v>29</v>
      </c>
      <c r="AY44" s="28">
        <v>32.0418848167539</v>
      </c>
      <c r="AZ44" s="20" t="s">
        <v>96</v>
      </c>
      <c r="BA44" s="23">
        <v>35.183246073298399</v>
      </c>
      <c r="BB44" s="83">
        <f>BA44-AY44</f>
        <v>3.1413612565444993</v>
      </c>
      <c r="BD44" s="19">
        <v>29.5287958115183</v>
      </c>
      <c r="BE44" s="19">
        <v>23</v>
      </c>
      <c r="BF44" s="34" t="s">
        <v>102</v>
      </c>
    </row>
    <row r="45" spans="1:58" x14ac:dyDescent="0.3">
      <c r="A45" s="115" t="s">
        <v>546</v>
      </c>
      <c r="B45" s="11" t="s">
        <v>92</v>
      </c>
      <c r="C45" s="12">
        <v>2013</v>
      </c>
      <c r="D45" s="11" t="s">
        <v>64</v>
      </c>
      <c r="F45" s="13" t="s">
        <v>65</v>
      </c>
      <c r="G45" s="13" t="s">
        <v>98</v>
      </c>
      <c r="H45" s="12">
        <v>3</v>
      </c>
      <c r="I45" s="12" t="s">
        <v>153</v>
      </c>
      <c r="K45" s="14">
        <v>1</v>
      </c>
      <c r="L45" s="14">
        <v>1</v>
      </c>
      <c r="M45" s="40" t="s">
        <v>159</v>
      </c>
      <c r="N45" s="14">
        <v>0</v>
      </c>
      <c r="O45" s="14" t="s">
        <v>308</v>
      </c>
      <c r="P45" s="14" t="s">
        <v>158</v>
      </c>
      <c r="Q45" s="14" t="s">
        <v>262</v>
      </c>
      <c r="R45" s="12" t="s">
        <v>99</v>
      </c>
      <c r="S45" s="12" t="s">
        <v>100</v>
      </c>
      <c r="T45" s="15" t="s">
        <v>154</v>
      </c>
      <c r="U45" s="15" t="s">
        <v>466</v>
      </c>
      <c r="W45" s="15" t="s">
        <v>155</v>
      </c>
      <c r="X45" s="15" t="s">
        <v>182</v>
      </c>
      <c r="AB45" s="12" t="s">
        <v>101</v>
      </c>
      <c r="AC45" s="12" t="s">
        <v>105</v>
      </c>
      <c r="AD45" s="12" t="s">
        <v>66</v>
      </c>
      <c r="AE45" s="16" t="s">
        <v>94</v>
      </c>
      <c r="AF45" s="12" t="s">
        <v>75</v>
      </c>
      <c r="AK45" s="17" t="s">
        <v>93</v>
      </c>
      <c r="AL45" s="24">
        <v>90.157068062827193</v>
      </c>
      <c r="AM45" s="17" t="s">
        <v>96</v>
      </c>
      <c r="AN45" s="24">
        <v>91.099476439790607</v>
      </c>
      <c r="AO45" s="17">
        <v>88.900523560209393</v>
      </c>
      <c r="AP45" s="17" t="s">
        <v>56</v>
      </c>
      <c r="AQ45" s="17" t="s">
        <v>97</v>
      </c>
      <c r="AT45" s="17" t="s">
        <v>156</v>
      </c>
      <c r="AU45" s="41" t="s">
        <v>312</v>
      </c>
      <c r="AV45" s="17">
        <v>4</v>
      </c>
      <c r="AW45" s="17" t="s">
        <v>157</v>
      </c>
      <c r="AX45" s="18" t="s">
        <v>29</v>
      </c>
      <c r="AY45" s="28">
        <v>36.125654450261699</v>
      </c>
      <c r="AZ45" s="20" t="s">
        <v>96</v>
      </c>
      <c r="BA45" s="23">
        <v>39.895287958115098</v>
      </c>
      <c r="BB45" s="83">
        <f>BA45-AY45</f>
        <v>3.7696335078533991</v>
      </c>
      <c r="BD45" s="19">
        <v>32.0418848167539</v>
      </c>
      <c r="BE45" s="19">
        <v>23</v>
      </c>
      <c r="BF45" s="34" t="s">
        <v>102</v>
      </c>
    </row>
    <row r="46" spans="1:58" x14ac:dyDescent="0.3">
      <c r="BB46" s="83"/>
    </row>
    <row r="47" spans="1:58" x14ac:dyDescent="0.3">
      <c r="A47" s="115" t="s">
        <v>536</v>
      </c>
      <c r="B47" s="11" t="s">
        <v>107</v>
      </c>
      <c r="C47" s="12">
        <v>2015</v>
      </c>
      <c r="D47" s="11" t="s">
        <v>64</v>
      </c>
      <c r="F47" s="13" t="s">
        <v>9</v>
      </c>
      <c r="H47" s="12">
        <v>0</v>
      </c>
      <c r="I47" s="12">
        <v>2011</v>
      </c>
      <c r="K47" s="14">
        <v>1</v>
      </c>
      <c r="L47" s="14">
        <v>1</v>
      </c>
      <c r="M47" s="14">
        <v>6</v>
      </c>
      <c r="N47" s="14">
        <v>5</v>
      </c>
      <c r="O47" s="14" t="s">
        <v>137</v>
      </c>
      <c r="P47" s="14" t="s">
        <v>313</v>
      </c>
      <c r="Q47" s="14" t="s">
        <v>263</v>
      </c>
      <c r="R47" s="12" t="s">
        <v>108</v>
      </c>
      <c r="T47" s="15" t="s">
        <v>160</v>
      </c>
      <c r="U47" s="15" t="s">
        <v>467</v>
      </c>
      <c r="W47" s="15" t="s">
        <v>161</v>
      </c>
      <c r="X47" s="15" t="s">
        <v>29</v>
      </c>
      <c r="AD47" s="12" t="s">
        <v>49</v>
      </c>
      <c r="AE47" s="16" t="s">
        <v>109</v>
      </c>
      <c r="AH47" s="17" t="s">
        <v>490</v>
      </c>
      <c r="AI47" s="17">
        <v>2</v>
      </c>
      <c r="AJ47" s="17" t="s">
        <v>291</v>
      </c>
      <c r="AK47" s="17" t="s">
        <v>458</v>
      </c>
      <c r="AL47" s="24">
        <v>201.37755160781501</v>
      </c>
      <c r="AM47" s="17" t="s">
        <v>21</v>
      </c>
      <c r="AN47" s="24">
        <v>236.279747170636</v>
      </c>
      <c r="AP47" s="17" t="s">
        <v>56</v>
      </c>
      <c r="AQ47" s="17" t="s">
        <v>34</v>
      </c>
      <c r="AR47" s="17">
        <f>AN47-AL47</f>
        <v>34.902195562820992</v>
      </c>
      <c r="AS47" s="17">
        <f>AR47*SQRT(AV47)</f>
        <v>85.492570031742559</v>
      </c>
      <c r="AT47" s="17" t="s">
        <v>137</v>
      </c>
      <c r="AU47" s="17" t="s">
        <v>162</v>
      </c>
      <c r="AV47" s="17">
        <v>6</v>
      </c>
      <c r="AY47" s="23">
        <v>158.98661017534499</v>
      </c>
      <c r="AZ47" s="20" t="s">
        <v>21</v>
      </c>
      <c r="BA47" s="23">
        <v>187.44085105403099</v>
      </c>
      <c r="BB47" s="83">
        <f>BA47-AY47</f>
        <v>28.454240878685994</v>
      </c>
      <c r="BC47" s="23">
        <f>BB47*SQRT(BE47)</f>
        <v>69.69837117102314</v>
      </c>
      <c r="BE47" s="19">
        <v>6</v>
      </c>
      <c r="BF47" s="34" t="s">
        <v>380</v>
      </c>
    </row>
    <row r="48" spans="1:58" x14ac:dyDescent="0.3">
      <c r="A48" s="115" t="s">
        <v>536</v>
      </c>
      <c r="B48" s="11" t="s">
        <v>107</v>
      </c>
      <c r="C48" s="12">
        <v>2015</v>
      </c>
      <c r="D48" s="11" t="s">
        <v>64</v>
      </c>
      <c r="F48" s="13" t="s">
        <v>9</v>
      </c>
      <c r="H48" s="12">
        <v>0</v>
      </c>
      <c r="I48" s="12">
        <v>2011</v>
      </c>
      <c r="K48" s="14">
        <v>1</v>
      </c>
      <c r="L48" s="14">
        <v>1</v>
      </c>
      <c r="M48" s="14">
        <v>6</v>
      </c>
      <c r="N48" s="14">
        <v>5</v>
      </c>
      <c r="O48" s="14" t="s">
        <v>137</v>
      </c>
      <c r="P48" s="14" t="s">
        <v>313</v>
      </c>
      <c r="Q48" s="14" t="s">
        <v>263</v>
      </c>
      <c r="R48" s="12" t="s">
        <v>108</v>
      </c>
      <c r="T48" s="15" t="s">
        <v>160</v>
      </c>
      <c r="U48" s="15" t="s">
        <v>467</v>
      </c>
      <c r="W48" s="15" t="s">
        <v>161</v>
      </c>
      <c r="X48" s="15" t="s">
        <v>29</v>
      </c>
      <c r="AD48" s="12" t="s">
        <v>49</v>
      </c>
      <c r="AE48" s="16" t="s">
        <v>110</v>
      </c>
      <c r="AH48" s="17" t="s">
        <v>490</v>
      </c>
      <c r="AI48" s="17">
        <v>2</v>
      </c>
      <c r="AJ48" s="17" t="s">
        <v>291</v>
      </c>
      <c r="AK48" s="17" t="s">
        <v>459</v>
      </c>
      <c r="AL48" s="24">
        <v>105.96602836749901</v>
      </c>
      <c r="AM48" s="17" t="s">
        <v>21</v>
      </c>
      <c r="AN48" s="24">
        <v>123.19736770047901</v>
      </c>
      <c r="AP48" s="17" t="s">
        <v>56</v>
      </c>
      <c r="AQ48" s="17" t="s">
        <v>34</v>
      </c>
      <c r="AR48" s="17">
        <f>AN48-AL48</f>
        <v>17.231339332979999</v>
      </c>
      <c r="AS48" s="17">
        <f>AR48*SQRT(AV48)</f>
        <v>42.207988950550835</v>
      </c>
      <c r="AT48" s="17" t="s">
        <v>137</v>
      </c>
      <c r="AU48" s="17" t="s">
        <v>162</v>
      </c>
      <c r="AV48" s="17">
        <v>6</v>
      </c>
      <c r="AY48" s="23">
        <v>85.247622350814893</v>
      </c>
      <c r="AZ48" s="20" t="s">
        <v>21</v>
      </c>
      <c r="BA48" s="23">
        <v>99.746262390244695</v>
      </c>
      <c r="BB48" s="83">
        <f>BA48-AY48</f>
        <v>14.498640039429802</v>
      </c>
      <c r="BC48" s="23">
        <f>BB48*SQRT(BE48)</f>
        <v>35.514270060888791</v>
      </c>
      <c r="BE48" s="19">
        <v>6</v>
      </c>
      <c r="BF48" s="34" t="s">
        <v>380</v>
      </c>
    </row>
    <row r="49" spans="1:115" s="49" customFormat="1" x14ac:dyDescent="0.3">
      <c r="A49" s="117" t="s">
        <v>536</v>
      </c>
      <c r="B49" s="46" t="s">
        <v>107</v>
      </c>
      <c r="C49" s="61">
        <v>2015</v>
      </c>
      <c r="D49" s="46" t="s">
        <v>64</v>
      </c>
      <c r="E49" s="61"/>
      <c r="F49" s="47" t="s">
        <v>9</v>
      </c>
      <c r="G49" s="47"/>
      <c r="H49" s="61">
        <v>0</v>
      </c>
      <c r="I49" s="61">
        <v>2011</v>
      </c>
      <c r="J49" s="61"/>
      <c r="K49" s="62">
        <v>1</v>
      </c>
      <c r="L49" s="62">
        <v>1</v>
      </c>
      <c r="M49" s="62">
        <v>6</v>
      </c>
      <c r="N49" s="62">
        <v>5</v>
      </c>
      <c r="O49" s="62" t="s">
        <v>137</v>
      </c>
      <c r="P49" s="62" t="s">
        <v>313</v>
      </c>
      <c r="Q49" s="62" t="s">
        <v>263</v>
      </c>
      <c r="R49" s="61" t="s">
        <v>108</v>
      </c>
      <c r="S49" s="61"/>
      <c r="T49" s="63" t="s">
        <v>160</v>
      </c>
      <c r="U49" s="63" t="s">
        <v>467</v>
      </c>
      <c r="V49" s="63"/>
      <c r="W49" s="63" t="s">
        <v>161</v>
      </c>
      <c r="X49" s="63" t="s">
        <v>29</v>
      </c>
      <c r="Y49" s="63"/>
      <c r="Z49" s="63"/>
      <c r="AA49" s="63"/>
      <c r="AB49" s="61"/>
      <c r="AC49" s="61"/>
      <c r="AD49" s="61" t="s">
        <v>49</v>
      </c>
      <c r="AE49" s="61" t="s">
        <v>381</v>
      </c>
      <c r="AF49" s="61"/>
      <c r="AG49" s="64"/>
      <c r="AH49" s="64" t="s">
        <v>490</v>
      </c>
      <c r="AI49" s="64">
        <v>2</v>
      </c>
      <c r="AJ49" s="64" t="s">
        <v>291</v>
      </c>
      <c r="AK49" s="64" t="s">
        <v>382</v>
      </c>
      <c r="AL49" s="64">
        <f>SUM(AL47:AL48)</f>
        <v>307.34357997531401</v>
      </c>
      <c r="AM49" s="64" t="s">
        <v>21</v>
      </c>
      <c r="AN49" s="64">
        <f>AVERAGE(AN47:AN48)</f>
        <v>179.73855743555751</v>
      </c>
      <c r="AO49" s="64"/>
      <c r="AP49" s="64" t="s">
        <v>56</v>
      </c>
      <c r="AQ49" s="64" t="s">
        <v>34</v>
      </c>
      <c r="AR49" s="17"/>
      <c r="AS49" s="64">
        <f>SQRT(((AS47*AS47)+(AS48*AS48)))</f>
        <v>95.344081420307504</v>
      </c>
      <c r="AT49" s="64" t="s">
        <v>137</v>
      </c>
      <c r="AU49" s="64" t="s">
        <v>162</v>
      </c>
      <c r="AV49" s="64">
        <v>6</v>
      </c>
      <c r="AW49" s="64"/>
      <c r="AX49" s="65"/>
      <c r="AY49" s="67">
        <f>SUM(AY47:AY48)</f>
        <v>244.23423252615987</v>
      </c>
      <c r="AZ49" s="70" t="s">
        <v>21</v>
      </c>
      <c r="BA49" s="66"/>
      <c r="BB49" s="82"/>
      <c r="BC49" s="66">
        <f>SQRT(((BC47*BC47)+(BC48*BC48)))</f>
        <v>78.224844658531936</v>
      </c>
      <c r="BD49" s="66"/>
      <c r="BE49" s="66">
        <v>6</v>
      </c>
      <c r="BF49" s="68" t="s">
        <v>380</v>
      </c>
      <c r="BG49" s="61"/>
      <c r="BH49" s="61"/>
      <c r="BI49" s="61"/>
      <c r="BJ49" s="61"/>
      <c r="BK49" s="61"/>
      <c r="BL49" s="61"/>
      <c r="BM49" s="61"/>
      <c r="BN49" s="61"/>
      <c r="BO49" s="61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8"/>
      <c r="CA49" s="48"/>
      <c r="CB49" s="48"/>
      <c r="CC49" s="48"/>
      <c r="CD49" s="48"/>
      <c r="CE49" s="48"/>
      <c r="CF49" s="48"/>
      <c r="CG49" s="48"/>
      <c r="CH49" s="47"/>
      <c r="CI49" s="47"/>
      <c r="CJ49" s="47"/>
      <c r="CK49" s="47"/>
      <c r="CL49" s="47"/>
      <c r="CM49" s="47"/>
      <c r="CN49" s="47"/>
      <c r="CO49" s="47"/>
      <c r="CP49" s="47"/>
      <c r="CQ49" s="48"/>
      <c r="CR49" s="48"/>
      <c r="CS49" s="48"/>
      <c r="CT49" s="48"/>
      <c r="CU49" s="48"/>
      <c r="CV49" s="48"/>
      <c r="CW49" s="48"/>
      <c r="CX49" s="48"/>
      <c r="CY49" s="48"/>
      <c r="CZ49" s="47"/>
      <c r="DA49" s="47"/>
      <c r="DB49" s="47"/>
      <c r="DC49" s="47"/>
      <c r="DD49" s="47"/>
      <c r="DE49" s="47"/>
      <c r="DF49" s="47"/>
      <c r="DG49" s="47"/>
      <c r="DH49" s="47"/>
    </row>
    <row r="50" spans="1:115" x14ac:dyDescent="0.3">
      <c r="A50" s="115" t="s">
        <v>536</v>
      </c>
      <c r="B50" s="11" t="s">
        <v>107</v>
      </c>
      <c r="C50" s="12">
        <v>2015</v>
      </c>
      <c r="D50" s="11" t="s">
        <v>64</v>
      </c>
      <c r="F50" s="13" t="s">
        <v>9</v>
      </c>
      <c r="H50" s="12">
        <v>1</v>
      </c>
      <c r="I50" s="12">
        <v>2012</v>
      </c>
      <c r="K50" s="14">
        <v>1</v>
      </c>
      <c r="L50" s="14">
        <v>1</v>
      </c>
      <c r="M50" s="14">
        <v>6</v>
      </c>
      <c r="N50" s="14">
        <v>5</v>
      </c>
      <c r="O50" s="14" t="s">
        <v>137</v>
      </c>
      <c r="P50" s="14" t="s">
        <v>313</v>
      </c>
      <c r="Q50" s="14" t="s">
        <v>263</v>
      </c>
      <c r="R50" s="12" t="s">
        <v>108</v>
      </c>
      <c r="T50" s="15" t="s">
        <v>160</v>
      </c>
      <c r="U50" s="15" t="s">
        <v>467</v>
      </c>
      <c r="W50" s="15" t="s">
        <v>161</v>
      </c>
      <c r="X50" s="15" t="s">
        <v>29</v>
      </c>
      <c r="AD50" s="12" t="s">
        <v>49</v>
      </c>
      <c r="AE50" s="16" t="s">
        <v>109</v>
      </c>
      <c r="AH50" s="17" t="s">
        <v>490</v>
      </c>
      <c r="AI50" s="17">
        <v>2</v>
      </c>
      <c r="AJ50" s="17" t="s">
        <v>291</v>
      </c>
      <c r="AK50" s="17" t="s">
        <v>458</v>
      </c>
      <c r="AL50" s="24">
        <v>180.45774647887299</v>
      </c>
      <c r="AM50" s="17" t="s">
        <v>21</v>
      </c>
      <c r="AN50" s="24">
        <v>211.26760563380199</v>
      </c>
      <c r="AP50" s="17" t="s">
        <v>56</v>
      </c>
      <c r="AQ50" s="17" t="s">
        <v>34</v>
      </c>
      <c r="AR50" s="17">
        <f>AN50-AL50</f>
        <v>30.809859154929001</v>
      </c>
      <c r="AS50" s="17">
        <f>AR50*SQRT(AV50)</f>
        <v>75.468433976592976</v>
      </c>
      <c r="AT50" s="17" t="s">
        <v>137</v>
      </c>
      <c r="AU50" s="17" t="s">
        <v>162</v>
      </c>
      <c r="AV50" s="17">
        <v>6</v>
      </c>
      <c r="AY50" s="23">
        <v>166.373239436619</v>
      </c>
      <c r="AZ50" s="20" t="s">
        <v>21</v>
      </c>
      <c r="BA50" s="23">
        <v>195.42253521126699</v>
      </c>
      <c r="BB50" s="83">
        <f>BA50-AY50</f>
        <v>29.049295774647987</v>
      </c>
      <c r="BC50" s="23">
        <f>BB50*SQRT(BE50)</f>
        <v>71.155952035074961</v>
      </c>
      <c r="BE50" s="19">
        <v>6</v>
      </c>
      <c r="BF50" s="34" t="s">
        <v>380</v>
      </c>
    </row>
    <row r="51" spans="1:115" x14ac:dyDescent="0.3">
      <c r="A51" s="115" t="s">
        <v>536</v>
      </c>
      <c r="B51" s="11" t="s">
        <v>107</v>
      </c>
      <c r="C51" s="12">
        <v>2015</v>
      </c>
      <c r="D51" s="11" t="s">
        <v>64</v>
      </c>
      <c r="F51" s="13" t="s">
        <v>9</v>
      </c>
      <c r="H51" s="12">
        <v>1</v>
      </c>
      <c r="I51" s="12">
        <v>2012</v>
      </c>
      <c r="K51" s="14">
        <v>1</v>
      </c>
      <c r="L51" s="14">
        <v>1</v>
      </c>
      <c r="M51" s="14">
        <v>6</v>
      </c>
      <c r="N51" s="14">
        <v>5</v>
      </c>
      <c r="O51" s="14" t="s">
        <v>137</v>
      </c>
      <c r="P51" s="14" t="s">
        <v>313</v>
      </c>
      <c r="Q51" s="14" t="s">
        <v>263</v>
      </c>
      <c r="R51" s="12" t="s">
        <v>108</v>
      </c>
      <c r="T51" s="15" t="s">
        <v>160</v>
      </c>
      <c r="U51" s="15" t="s">
        <v>467</v>
      </c>
      <c r="W51" s="15" t="s">
        <v>161</v>
      </c>
      <c r="X51" s="15" t="s">
        <v>29</v>
      </c>
      <c r="AD51" s="12" t="s">
        <v>49</v>
      </c>
      <c r="AE51" s="16" t="s">
        <v>110</v>
      </c>
      <c r="AH51" s="17" t="s">
        <v>490</v>
      </c>
      <c r="AI51" s="17">
        <v>2</v>
      </c>
      <c r="AJ51" s="17" t="s">
        <v>291</v>
      </c>
      <c r="AK51" s="17" t="s">
        <v>459</v>
      </c>
      <c r="AL51" s="24">
        <v>81.5464007144042</v>
      </c>
      <c r="AM51" s="17" t="s">
        <v>21</v>
      </c>
      <c r="AN51" s="24">
        <v>95.230719382957204</v>
      </c>
      <c r="AP51" s="17" t="s">
        <v>56</v>
      </c>
      <c r="AQ51" s="17" t="s">
        <v>34</v>
      </c>
      <c r="AR51" s="17">
        <f>AN51-AL51</f>
        <v>13.684318668553004</v>
      </c>
      <c r="AS51" s="17">
        <f>AR51*SQRT(AV51)</f>
        <v>33.519598215596936</v>
      </c>
      <c r="AT51" s="17" t="s">
        <v>137</v>
      </c>
      <c r="AU51" s="17" t="s">
        <v>162</v>
      </c>
      <c r="AV51" s="17">
        <v>6</v>
      </c>
      <c r="AY51" s="23">
        <v>95.861354997273594</v>
      </c>
      <c r="AZ51" s="20" t="s">
        <v>21</v>
      </c>
      <c r="BA51" s="23">
        <v>110.598313563407</v>
      </c>
      <c r="BB51" s="83">
        <f>BA51-AY51</f>
        <v>14.73695856613341</v>
      </c>
      <c r="BC51" s="23">
        <f>BB51*SQRT(BE51)</f>
        <v>36.098028847564478</v>
      </c>
      <c r="BE51" s="19">
        <v>6</v>
      </c>
      <c r="BF51" s="34" t="s">
        <v>380</v>
      </c>
    </row>
    <row r="52" spans="1:115" s="49" customFormat="1" x14ac:dyDescent="0.3">
      <c r="A52" s="117" t="s">
        <v>536</v>
      </c>
      <c r="B52" s="46" t="s">
        <v>107</v>
      </c>
      <c r="C52" s="61">
        <v>2015</v>
      </c>
      <c r="D52" s="46" t="s">
        <v>64</v>
      </c>
      <c r="E52" s="61"/>
      <c r="F52" s="47" t="s">
        <v>9</v>
      </c>
      <c r="G52" s="47"/>
      <c r="H52" s="61">
        <v>1</v>
      </c>
      <c r="I52" s="61">
        <v>2012</v>
      </c>
      <c r="J52" s="61"/>
      <c r="K52" s="62">
        <v>1</v>
      </c>
      <c r="L52" s="62">
        <v>1</v>
      </c>
      <c r="M52" s="62">
        <v>6</v>
      </c>
      <c r="N52" s="62">
        <v>5</v>
      </c>
      <c r="O52" s="62" t="s">
        <v>137</v>
      </c>
      <c r="P52" s="62" t="s">
        <v>313</v>
      </c>
      <c r="Q52" s="62" t="s">
        <v>263</v>
      </c>
      <c r="R52" s="61" t="s">
        <v>108</v>
      </c>
      <c r="S52" s="61"/>
      <c r="T52" s="63" t="s">
        <v>160</v>
      </c>
      <c r="U52" s="63" t="s">
        <v>467</v>
      </c>
      <c r="V52" s="63"/>
      <c r="W52" s="63" t="s">
        <v>161</v>
      </c>
      <c r="X52" s="63" t="s">
        <v>29</v>
      </c>
      <c r="Y52" s="63"/>
      <c r="Z52" s="63"/>
      <c r="AA52" s="63"/>
      <c r="AB52" s="61"/>
      <c r="AC52" s="61"/>
      <c r="AD52" s="61" t="s">
        <v>49</v>
      </c>
      <c r="AE52" s="61" t="s">
        <v>381</v>
      </c>
      <c r="AF52" s="61"/>
      <c r="AG52" s="64"/>
      <c r="AH52" s="64" t="s">
        <v>490</v>
      </c>
      <c r="AI52" s="64">
        <v>2</v>
      </c>
      <c r="AJ52" s="64" t="s">
        <v>291</v>
      </c>
      <c r="AK52" s="64" t="s">
        <v>382</v>
      </c>
      <c r="AL52" s="64">
        <f>SUM(AL50:AL51)</f>
        <v>262.00414719327716</v>
      </c>
      <c r="AM52" s="64" t="s">
        <v>21</v>
      </c>
      <c r="AN52" s="64">
        <f>AVERAGE(AN50:AN51)</f>
        <v>153.24916250837958</v>
      </c>
      <c r="AO52" s="64"/>
      <c r="AP52" s="64" t="s">
        <v>56</v>
      </c>
      <c r="AQ52" s="64" t="s">
        <v>34</v>
      </c>
      <c r="AR52" s="17"/>
      <c r="AS52" s="64">
        <f>SQRT(((AS50*AS50)+(AS51*AS51)))</f>
        <v>82.577527157298817</v>
      </c>
      <c r="AT52" s="64" t="s">
        <v>137</v>
      </c>
      <c r="AU52" s="64" t="s">
        <v>162</v>
      </c>
      <c r="AV52" s="64">
        <v>6</v>
      </c>
      <c r="AW52" s="64"/>
      <c r="AX52" s="65"/>
      <c r="AY52" s="67">
        <f>SUM(AY50:AY51)</f>
        <v>262.2345944338926</v>
      </c>
      <c r="AZ52" s="70" t="s">
        <v>21</v>
      </c>
      <c r="BA52" s="66"/>
      <c r="BB52" s="82"/>
      <c r="BC52" s="66">
        <f>SQRT(((BC50*BC50)+(BC51*BC51)))</f>
        <v>79.788703440383628</v>
      </c>
      <c r="BD52" s="66"/>
      <c r="BE52" s="66">
        <v>6</v>
      </c>
      <c r="BF52" s="68" t="s">
        <v>380</v>
      </c>
      <c r="BG52" s="61"/>
      <c r="BH52" s="61"/>
      <c r="BI52" s="61"/>
      <c r="BJ52" s="61"/>
      <c r="BK52" s="61"/>
      <c r="BL52" s="61"/>
      <c r="BM52" s="61"/>
      <c r="BN52" s="61"/>
      <c r="BO52" s="61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7"/>
      <c r="CI52" s="47"/>
      <c r="CJ52" s="13"/>
      <c r="CK52" s="47"/>
      <c r="CL52" s="47"/>
      <c r="CM52" s="47"/>
      <c r="CN52" s="47"/>
      <c r="CO52" s="47"/>
      <c r="CP52" s="47"/>
      <c r="CQ52" s="48"/>
      <c r="CR52" s="48"/>
      <c r="CS52" s="48"/>
      <c r="CT52" s="48"/>
      <c r="CU52" s="48"/>
      <c r="CV52" s="48"/>
      <c r="CW52" s="48"/>
      <c r="CX52" s="48"/>
      <c r="CY52" s="48"/>
      <c r="CZ52" s="47"/>
      <c r="DA52" s="47"/>
      <c r="DB52" s="47"/>
      <c r="DC52" s="47"/>
      <c r="DD52" s="47"/>
      <c r="DE52" s="47"/>
      <c r="DF52" s="47"/>
      <c r="DG52" s="47"/>
      <c r="DH52" s="47"/>
    </row>
    <row r="53" spans="1:115" x14ac:dyDescent="0.3">
      <c r="A53" s="115"/>
      <c r="AL53" s="17"/>
      <c r="AS53" s="64"/>
      <c r="BB53" s="83"/>
      <c r="CJ53" s="39"/>
    </row>
    <row r="54" spans="1:115" x14ac:dyDescent="0.3">
      <c r="A54" s="84" t="s">
        <v>113</v>
      </c>
      <c r="B54" s="11" t="s">
        <v>114</v>
      </c>
      <c r="C54" s="12">
        <v>2012</v>
      </c>
      <c r="D54" s="11" t="s">
        <v>115</v>
      </c>
      <c r="F54" s="13" t="s">
        <v>71</v>
      </c>
      <c r="H54" s="12">
        <v>2</v>
      </c>
      <c r="I54" s="12">
        <v>2010</v>
      </c>
      <c r="J54" s="12" t="s">
        <v>555</v>
      </c>
      <c r="K54" s="14">
        <v>1</v>
      </c>
      <c r="L54" s="14">
        <v>5</v>
      </c>
      <c r="M54" s="14">
        <v>5</v>
      </c>
      <c r="O54" s="14" t="s">
        <v>138</v>
      </c>
      <c r="P54" s="14" t="s">
        <v>139</v>
      </c>
      <c r="Q54" s="14" t="s">
        <v>262</v>
      </c>
      <c r="R54" s="12" t="s">
        <v>73</v>
      </c>
      <c r="S54" s="12" t="s">
        <v>116</v>
      </c>
      <c r="T54" s="15" t="s">
        <v>140</v>
      </c>
      <c r="U54" s="15" t="s">
        <v>463</v>
      </c>
      <c r="W54" s="15" t="s">
        <v>141</v>
      </c>
      <c r="X54" s="15" t="s">
        <v>178</v>
      </c>
      <c r="AB54" s="12" t="s">
        <v>167</v>
      </c>
      <c r="AC54" s="12" t="s">
        <v>169</v>
      </c>
      <c r="AD54" s="12" t="s">
        <v>49</v>
      </c>
      <c r="AE54" s="16" t="s">
        <v>94</v>
      </c>
      <c r="AF54" s="12" t="s">
        <v>558</v>
      </c>
      <c r="AK54" s="41" t="s">
        <v>91</v>
      </c>
      <c r="AL54" s="64"/>
      <c r="AO54" s="24"/>
      <c r="AP54" s="24"/>
      <c r="AQ54" s="24"/>
      <c r="AT54" s="24"/>
      <c r="AU54" s="24"/>
      <c r="AV54" s="24"/>
      <c r="AW54" s="24"/>
      <c r="AX54" s="18" t="s">
        <v>29</v>
      </c>
      <c r="BB54" s="83"/>
      <c r="BD54" s="23"/>
      <c r="BT54" s="21" t="s">
        <v>91</v>
      </c>
      <c r="BU54" s="21">
        <v>133.81280089789399</v>
      </c>
      <c r="BV54" s="21" t="s">
        <v>82</v>
      </c>
      <c r="BW54" s="21" t="s">
        <v>55</v>
      </c>
      <c r="CD54" s="21" t="s">
        <v>168</v>
      </c>
      <c r="CG54" s="21" t="s">
        <v>453</v>
      </c>
      <c r="CI54" s="39">
        <v>179.58866211812401</v>
      </c>
      <c r="CJ54" s="39"/>
      <c r="CK54" s="47"/>
      <c r="CP54" s="13" t="s">
        <v>437</v>
      </c>
      <c r="CR54" s="21">
        <v>476.42535763160703</v>
      </c>
      <c r="DA54" s="13">
        <v>183.428340766557</v>
      </c>
      <c r="DK54" s="34" t="s">
        <v>118</v>
      </c>
    </row>
    <row r="55" spans="1:115" x14ac:dyDescent="0.3">
      <c r="A55" s="84" t="s">
        <v>113</v>
      </c>
      <c r="B55" s="11" t="s">
        <v>114</v>
      </c>
      <c r="C55" s="12">
        <v>2012</v>
      </c>
      <c r="D55" s="11" t="s">
        <v>115</v>
      </c>
      <c r="F55" s="13" t="s">
        <v>71</v>
      </c>
      <c r="H55" s="12">
        <v>2</v>
      </c>
      <c r="I55" s="12">
        <v>2010</v>
      </c>
      <c r="J55" s="12" t="s">
        <v>555</v>
      </c>
      <c r="K55" s="14">
        <v>1</v>
      </c>
      <c r="L55" s="14">
        <v>5</v>
      </c>
      <c r="M55" s="14">
        <v>5</v>
      </c>
      <c r="O55" s="14" t="s">
        <v>138</v>
      </c>
      <c r="P55" s="14" t="s">
        <v>139</v>
      </c>
      <c r="Q55" s="14" t="s">
        <v>262</v>
      </c>
      <c r="R55" s="12" t="s">
        <v>73</v>
      </c>
      <c r="S55" s="12" t="s">
        <v>116</v>
      </c>
      <c r="T55" s="15" t="s">
        <v>140</v>
      </c>
      <c r="U55" s="15" t="s">
        <v>463</v>
      </c>
      <c r="W55" s="15" t="s">
        <v>141</v>
      </c>
      <c r="X55" s="15" t="s">
        <v>178</v>
      </c>
      <c r="AB55" s="12" t="s">
        <v>167</v>
      </c>
      <c r="AC55" s="12" t="s">
        <v>170</v>
      </c>
      <c r="AD55" s="12" t="s">
        <v>49</v>
      </c>
      <c r="AE55" s="16" t="s">
        <v>94</v>
      </c>
      <c r="AF55" s="12" t="s">
        <v>558</v>
      </c>
      <c r="AK55" s="41" t="s">
        <v>91</v>
      </c>
      <c r="AL55" s="64"/>
      <c r="AO55" s="24"/>
      <c r="AP55" s="24"/>
      <c r="AQ55" s="24"/>
      <c r="AX55" s="18" t="s">
        <v>29</v>
      </c>
      <c r="BB55" s="83"/>
      <c r="BD55" s="23"/>
      <c r="BT55" s="21" t="s">
        <v>91</v>
      </c>
      <c r="BU55" s="36">
        <v>199.74205235746399</v>
      </c>
      <c r="BV55" s="21" t="s">
        <v>82</v>
      </c>
      <c r="BW55" s="21" t="s">
        <v>55</v>
      </c>
      <c r="CD55" s="21" t="s">
        <v>168</v>
      </c>
      <c r="CG55" s="21" t="s">
        <v>453</v>
      </c>
      <c r="CI55" s="38">
        <v>231.020665347392</v>
      </c>
      <c r="CJ55" s="39"/>
      <c r="CK55" s="47"/>
      <c r="CP55" s="13" t="s">
        <v>437</v>
      </c>
      <c r="CR55" s="21">
        <v>870.18932569335698</v>
      </c>
      <c r="DA55" s="13">
        <v>383.36729972137698</v>
      </c>
      <c r="DK55" s="34" t="s">
        <v>118</v>
      </c>
    </row>
    <row r="56" spans="1:115" x14ac:dyDescent="0.3">
      <c r="A56" s="84" t="s">
        <v>113</v>
      </c>
      <c r="B56" s="11" t="s">
        <v>114</v>
      </c>
      <c r="C56" s="12">
        <v>2012</v>
      </c>
      <c r="D56" s="11" t="s">
        <v>115</v>
      </c>
      <c r="F56" s="13" t="s">
        <v>71</v>
      </c>
      <c r="H56" s="12">
        <v>2</v>
      </c>
      <c r="I56" s="12">
        <v>2010</v>
      </c>
      <c r="J56" s="12" t="s">
        <v>555</v>
      </c>
      <c r="K56" s="14">
        <v>1</v>
      </c>
      <c r="L56" s="14">
        <v>5</v>
      </c>
      <c r="M56" s="14">
        <v>5</v>
      </c>
      <c r="O56" s="14" t="s">
        <v>138</v>
      </c>
      <c r="P56" s="14" t="s">
        <v>139</v>
      </c>
      <c r="Q56" s="14" t="s">
        <v>262</v>
      </c>
      <c r="R56" s="12" t="s">
        <v>73</v>
      </c>
      <c r="S56" s="12" t="s">
        <v>116</v>
      </c>
      <c r="T56" s="15" t="s">
        <v>140</v>
      </c>
      <c r="U56" s="15" t="s">
        <v>463</v>
      </c>
      <c r="W56" s="15" t="s">
        <v>141</v>
      </c>
      <c r="X56" s="15" t="s">
        <v>178</v>
      </c>
      <c r="AB56" s="12" t="s">
        <v>167</v>
      </c>
      <c r="AC56" s="12" t="s">
        <v>171</v>
      </c>
      <c r="AD56" s="12" t="s">
        <v>49</v>
      </c>
      <c r="AE56" s="16" t="s">
        <v>94</v>
      </c>
      <c r="AF56" s="12" t="s">
        <v>558</v>
      </c>
      <c r="AK56" s="41" t="s">
        <v>91</v>
      </c>
      <c r="AL56" s="64"/>
      <c r="AO56" s="24"/>
      <c r="AP56" s="24"/>
      <c r="AQ56" s="24"/>
      <c r="AX56" s="18" t="s">
        <v>29</v>
      </c>
      <c r="BB56" s="83"/>
      <c r="BD56" s="23"/>
      <c r="BT56" s="21" t="s">
        <v>91</v>
      </c>
      <c r="BU56" s="36">
        <v>170.53095863976901</v>
      </c>
      <c r="BV56" s="21" t="s">
        <v>82</v>
      </c>
      <c r="BW56" s="21" t="s">
        <v>55</v>
      </c>
      <c r="CD56" s="21" t="s">
        <v>168</v>
      </c>
      <c r="CG56" s="21" t="s">
        <v>453</v>
      </c>
      <c r="CI56" s="38">
        <v>96.700829961307704</v>
      </c>
      <c r="CJ56" s="39"/>
      <c r="CK56" s="47"/>
      <c r="CP56" s="13" t="s">
        <v>437</v>
      </c>
      <c r="CR56" s="21">
        <v>549.32017997262994</v>
      </c>
      <c r="DA56" s="13">
        <v>135.85570684545701</v>
      </c>
      <c r="DK56" s="34" t="s">
        <v>118</v>
      </c>
    </row>
    <row r="57" spans="1:115" x14ac:dyDescent="0.3">
      <c r="A57" s="84" t="s">
        <v>113</v>
      </c>
      <c r="B57" s="11" t="s">
        <v>114</v>
      </c>
      <c r="C57" s="12">
        <v>2012</v>
      </c>
      <c r="D57" s="11" t="s">
        <v>115</v>
      </c>
      <c r="F57" s="13" t="s">
        <v>71</v>
      </c>
      <c r="H57" s="12">
        <v>2</v>
      </c>
      <c r="I57" s="12">
        <v>2010</v>
      </c>
      <c r="J57" s="12" t="s">
        <v>555</v>
      </c>
      <c r="K57" s="14">
        <v>1</v>
      </c>
      <c r="L57" s="14">
        <v>5</v>
      </c>
      <c r="M57" s="14">
        <v>5</v>
      </c>
      <c r="O57" s="14" t="s">
        <v>138</v>
      </c>
      <c r="P57" s="14" t="s">
        <v>139</v>
      </c>
      <c r="Q57" s="14" t="s">
        <v>262</v>
      </c>
      <c r="R57" s="12" t="s">
        <v>73</v>
      </c>
      <c r="S57" s="12" t="s">
        <v>116</v>
      </c>
      <c r="T57" s="15" t="s">
        <v>140</v>
      </c>
      <c r="U57" s="15" t="s">
        <v>463</v>
      </c>
      <c r="W57" s="15" t="s">
        <v>141</v>
      </c>
      <c r="X57" s="15" t="s">
        <v>178</v>
      </c>
      <c r="AB57" s="12" t="s">
        <v>167</v>
      </c>
      <c r="AC57" s="12" t="s">
        <v>172</v>
      </c>
      <c r="AD57" s="12" t="s">
        <v>49</v>
      </c>
      <c r="AE57" s="16" t="s">
        <v>94</v>
      </c>
      <c r="AF57" s="12" t="s">
        <v>558</v>
      </c>
      <c r="AK57" s="41" t="s">
        <v>91</v>
      </c>
      <c r="AL57" s="64"/>
      <c r="AO57" s="24"/>
      <c r="AP57" s="24"/>
      <c r="AQ57" s="24"/>
      <c r="AX57" s="18" t="s">
        <v>29</v>
      </c>
      <c r="BB57" s="83"/>
      <c r="BD57" s="23"/>
      <c r="BT57" s="21" t="s">
        <v>91</v>
      </c>
      <c r="BU57" s="36">
        <v>154.93595612921001</v>
      </c>
      <c r="BV57" s="21" t="s">
        <v>82</v>
      </c>
      <c r="BW57" s="21" t="s">
        <v>55</v>
      </c>
      <c r="CD57" s="21" t="s">
        <v>168</v>
      </c>
      <c r="CG57" s="21" t="s">
        <v>453</v>
      </c>
      <c r="CI57" s="39">
        <v>114.65871164013301</v>
      </c>
      <c r="CP57" s="13" t="s">
        <v>437</v>
      </c>
      <c r="CR57" s="21">
        <v>375.22521192072497</v>
      </c>
      <c r="DA57" s="13">
        <v>78.605113664333203</v>
      </c>
      <c r="DK57" s="34" t="s">
        <v>118</v>
      </c>
    </row>
    <row r="58" spans="1:115" x14ac:dyDescent="0.3">
      <c r="A58" s="84" t="s">
        <v>113</v>
      </c>
      <c r="B58" s="11" t="s">
        <v>114</v>
      </c>
      <c r="C58" s="12">
        <v>2012</v>
      </c>
      <c r="D58" s="11" t="s">
        <v>115</v>
      </c>
      <c r="F58" s="13" t="s">
        <v>71</v>
      </c>
      <c r="H58" s="12">
        <v>2</v>
      </c>
      <c r="I58" s="12">
        <v>2010</v>
      </c>
      <c r="J58" s="12" t="s">
        <v>555</v>
      </c>
      <c r="K58" s="14">
        <v>1</v>
      </c>
      <c r="L58" s="14">
        <v>5</v>
      </c>
      <c r="M58" s="14">
        <v>5</v>
      </c>
      <c r="O58" s="14" t="s">
        <v>138</v>
      </c>
      <c r="P58" s="14" t="s">
        <v>139</v>
      </c>
      <c r="Q58" s="14" t="s">
        <v>262</v>
      </c>
      <c r="R58" s="12" t="s">
        <v>73</v>
      </c>
      <c r="S58" s="12" t="s">
        <v>116</v>
      </c>
      <c r="T58" s="15" t="s">
        <v>140</v>
      </c>
      <c r="U58" s="15" t="s">
        <v>463</v>
      </c>
      <c r="W58" s="15" t="s">
        <v>141</v>
      </c>
      <c r="X58" s="15" t="s">
        <v>178</v>
      </c>
      <c r="AB58" s="12" t="s">
        <v>167</v>
      </c>
      <c r="AC58" s="12" t="s">
        <v>173</v>
      </c>
      <c r="AD58" s="12" t="s">
        <v>49</v>
      </c>
      <c r="AE58" s="16" t="s">
        <v>94</v>
      </c>
      <c r="AF58" s="12" t="s">
        <v>558</v>
      </c>
      <c r="AH58" s="41"/>
      <c r="AK58" s="41" t="s">
        <v>91</v>
      </c>
      <c r="AL58" s="64"/>
      <c r="AO58" s="24"/>
      <c r="AP58" s="24"/>
      <c r="AQ58" s="24"/>
      <c r="AX58" s="18" t="s">
        <v>29</v>
      </c>
      <c r="BB58" s="83"/>
      <c r="BD58" s="23"/>
      <c r="BT58" s="21" t="s">
        <v>91</v>
      </c>
      <c r="BU58" s="36">
        <v>156.52105423792199</v>
      </c>
      <c r="BV58" s="21" t="s">
        <v>82</v>
      </c>
      <c r="BW58" s="21" t="s">
        <v>55</v>
      </c>
      <c r="CD58" s="21" t="s">
        <v>168</v>
      </c>
      <c r="CG58" s="21" t="s">
        <v>453</v>
      </c>
      <c r="CI58" s="38">
        <v>109.903417313997</v>
      </c>
      <c r="CP58" s="13" t="s">
        <v>437</v>
      </c>
      <c r="CR58" s="21">
        <v>523.58448769825998</v>
      </c>
      <c r="DA58" s="13">
        <v>72.048123972393697</v>
      </c>
      <c r="DK58" s="34" t="s">
        <v>118</v>
      </c>
    </row>
    <row r="59" spans="1:115" s="49" customFormat="1" x14ac:dyDescent="0.3">
      <c r="A59" s="118" t="s">
        <v>113</v>
      </c>
      <c r="B59" s="46" t="s">
        <v>114</v>
      </c>
      <c r="C59" s="61">
        <v>2012</v>
      </c>
      <c r="D59" s="46" t="s">
        <v>115</v>
      </c>
      <c r="E59" s="61"/>
      <c r="F59" s="47" t="s">
        <v>71</v>
      </c>
      <c r="G59" s="47"/>
      <c r="H59" s="61">
        <v>2</v>
      </c>
      <c r="I59" s="12">
        <v>2010</v>
      </c>
      <c r="J59" s="12" t="s">
        <v>555</v>
      </c>
      <c r="K59" s="62">
        <v>1</v>
      </c>
      <c r="L59" s="62">
        <v>5</v>
      </c>
      <c r="M59" s="62">
        <v>5</v>
      </c>
      <c r="N59" s="14"/>
      <c r="O59" s="14" t="s">
        <v>138</v>
      </c>
      <c r="P59" s="14" t="s">
        <v>139</v>
      </c>
      <c r="Q59" s="62" t="s">
        <v>262</v>
      </c>
      <c r="R59" s="12" t="s">
        <v>73</v>
      </c>
      <c r="S59" s="61" t="s">
        <v>116</v>
      </c>
      <c r="T59" s="63" t="s">
        <v>140</v>
      </c>
      <c r="U59" s="63" t="s">
        <v>463</v>
      </c>
      <c r="V59" s="63"/>
      <c r="W59" s="15" t="s">
        <v>141</v>
      </c>
      <c r="X59" s="15" t="s">
        <v>178</v>
      </c>
      <c r="Y59" s="63"/>
      <c r="Z59" s="63"/>
      <c r="AA59" s="63"/>
      <c r="AB59" s="61"/>
      <c r="AC59" s="61" t="s">
        <v>433</v>
      </c>
      <c r="AD59" s="61" t="s">
        <v>49</v>
      </c>
      <c r="AE59" s="61" t="s">
        <v>94</v>
      </c>
      <c r="AF59" s="61" t="s">
        <v>558</v>
      </c>
      <c r="AG59" s="64"/>
      <c r="AH59" s="71"/>
      <c r="AI59" s="64"/>
      <c r="AJ59" s="64"/>
      <c r="AK59" s="71" t="s">
        <v>91</v>
      </c>
      <c r="AL59" s="64">
        <f>CR59-BU59</f>
        <v>395.84034813086407</v>
      </c>
      <c r="AM59" s="64" t="s">
        <v>21</v>
      </c>
      <c r="AN59" s="64"/>
      <c r="AO59" s="64"/>
      <c r="AP59" s="64" t="s">
        <v>123</v>
      </c>
      <c r="AQ59" s="64" t="s">
        <v>77</v>
      </c>
      <c r="AR59" s="64"/>
      <c r="AS59" s="64">
        <f>SQRT(((BX59*BX59)+(CT59*CT59)))</f>
        <v>187.84569335661342</v>
      </c>
      <c r="AT59" s="64" t="s">
        <v>156</v>
      </c>
      <c r="AU59" s="64"/>
      <c r="AV59" s="64">
        <v>5</v>
      </c>
      <c r="AW59" s="64" t="s">
        <v>454</v>
      </c>
      <c r="AX59" s="65"/>
      <c r="AY59" s="67">
        <f>DA59-CI59</f>
        <v>24.286459717832827</v>
      </c>
      <c r="AZ59" s="70" t="s">
        <v>21</v>
      </c>
      <c r="BA59" s="66"/>
      <c r="BB59" s="83"/>
      <c r="BC59" s="66">
        <f>SQRT(((CK59*CK59)+(DC59*DC59)))</f>
        <v>139.54284947851869</v>
      </c>
      <c r="BD59" s="66"/>
      <c r="BE59" s="66">
        <v>5</v>
      </c>
      <c r="BF59" s="68" t="s">
        <v>454</v>
      </c>
      <c r="BG59" s="61"/>
      <c r="BH59" s="61"/>
      <c r="BI59" s="61"/>
      <c r="BJ59" s="61"/>
      <c r="BK59" s="61"/>
      <c r="BL59" s="61"/>
      <c r="BM59" s="61"/>
      <c r="BN59" s="61"/>
      <c r="BO59" s="61"/>
      <c r="BP59" s="48"/>
      <c r="BQ59" s="48"/>
      <c r="BR59" s="48"/>
      <c r="BS59" s="48"/>
      <c r="BT59" s="48" t="s">
        <v>91</v>
      </c>
      <c r="BU59" s="73">
        <f>AVERAGE(BU54:BU58)</f>
        <v>163.10856445245182</v>
      </c>
      <c r="BV59" s="48" t="s">
        <v>142</v>
      </c>
      <c r="BW59" s="48" t="s">
        <v>55</v>
      </c>
      <c r="BX59" s="48">
        <f>_xlfn.STDEV.S(BU54:BU58)</f>
        <v>24.318372434410485</v>
      </c>
      <c r="BY59" s="48"/>
      <c r="BZ59" s="48" t="s">
        <v>434</v>
      </c>
      <c r="CA59" s="48" t="s">
        <v>77</v>
      </c>
      <c r="CB59" s="48"/>
      <c r="CC59" s="48"/>
      <c r="CD59" s="48" t="s">
        <v>156</v>
      </c>
      <c r="CE59" s="48"/>
      <c r="CF59" s="48">
        <v>5</v>
      </c>
      <c r="CG59" s="48" t="s">
        <v>436</v>
      </c>
      <c r="CH59" s="47"/>
      <c r="CI59" s="74">
        <f>AVERAGE(CI54:CI58)</f>
        <v>146.37445727619075</v>
      </c>
      <c r="CJ59" s="47" t="s">
        <v>142</v>
      </c>
      <c r="CK59" s="47">
        <f>_xlfn.STDEV.S(CI54:CI58)</f>
        <v>57.165676922231768</v>
      </c>
      <c r="CL59" s="47"/>
      <c r="CM59" s="47"/>
      <c r="CN59" s="47"/>
      <c r="CO59" s="47">
        <v>5</v>
      </c>
      <c r="CP59" s="47" t="s">
        <v>437</v>
      </c>
      <c r="CQ59" s="48"/>
      <c r="CR59" s="73">
        <f>AVERAGE(CR54:CR58)</f>
        <v>558.94891258331586</v>
      </c>
      <c r="CS59" s="73" t="s">
        <v>142</v>
      </c>
      <c r="CT59" s="73">
        <f>_xlfn.STDEV.S(CR54:CR58)</f>
        <v>186.26492228749927</v>
      </c>
      <c r="CU59" s="73"/>
      <c r="CV59" s="73"/>
      <c r="CW59" s="73"/>
      <c r="CX59" s="73">
        <v>5</v>
      </c>
      <c r="CY59" s="48"/>
      <c r="CZ59" s="47"/>
      <c r="DA59" s="47">
        <f>AVERAGE(DA54:DA58)</f>
        <v>170.66091699402358</v>
      </c>
      <c r="DB59" s="47" t="s">
        <v>142</v>
      </c>
      <c r="DC59" s="47">
        <f>_xlfn.STDEV.S(DA54:DA58)</f>
        <v>127.29608093970347</v>
      </c>
      <c r="DD59" s="47"/>
      <c r="DE59" s="47"/>
      <c r="DF59" s="47"/>
      <c r="DG59" s="47">
        <v>5</v>
      </c>
      <c r="DH59" s="47"/>
      <c r="DK59" s="68"/>
    </row>
    <row r="60" spans="1:115" s="49" customFormat="1" x14ac:dyDescent="0.3">
      <c r="A60" s="84" t="s">
        <v>113</v>
      </c>
      <c r="B60" s="11" t="s">
        <v>114</v>
      </c>
      <c r="C60" s="12">
        <v>2012</v>
      </c>
      <c r="D60" s="11" t="s">
        <v>115</v>
      </c>
      <c r="E60" s="12"/>
      <c r="F60" s="13" t="s">
        <v>71</v>
      </c>
      <c r="G60" s="47"/>
      <c r="H60" s="16">
        <v>1</v>
      </c>
      <c r="I60" s="12">
        <v>2009</v>
      </c>
      <c r="J60" s="12" t="s">
        <v>555</v>
      </c>
      <c r="K60" s="14">
        <v>1</v>
      </c>
      <c r="L60" s="14">
        <v>5</v>
      </c>
      <c r="M60" s="14">
        <v>5</v>
      </c>
      <c r="N60" s="14"/>
      <c r="O60" s="14" t="s">
        <v>138</v>
      </c>
      <c r="P60" s="14" t="s">
        <v>139</v>
      </c>
      <c r="Q60" s="14" t="s">
        <v>262</v>
      </c>
      <c r="R60" s="12" t="s">
        <v>73</v>
      </c>
      <c r="S60" s="12" t="s">
        <v>116</v>
      </c>
      <c r="T60" s="15" t="s">
        <v>140</v>
      </c>
      <c r="U60" s="15" t="s">
        <v>463</v>
      </c>
      <c r="V60" s="63"/>
      <c r="W60" s="15" t="s">
        <v>141</v>
      </c>
      <c r="X60" s="15" t="s">
        <v>178</v>
      </c>
      <c r="Y60" s="63"/>
      <c r="Z60" s="63"/>
      <c r="AA60" s="63"/>
      <c r="AB60" s="12" t="s">
        <v>167</v>
      </c>
      <c r="AC60" s="12" t="s">
        <v>169</v>
      </c>
      <c r="AD60" s="12" t="s">
        <v>49</v>
      </c>
      <c r="AE60" s="16" t="s">
        <v>94</v>
      </c>
      <c r="AF60" s="12" t="s">
        <v>558</v>
      </c>
      <c r="AG60" s="64"/>
      <c r="AH60" s="71"/>
      <c r="AI60" s="64"/>
      <c r="AJ60" s="64"/>
      <c r="AK60" s="41" t="s">
        <v>91</v>
      </c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5"/>
      <c r="AY60" s="67"/>
      <c r="AZ60" s="70"/>
      <c r="BA60" s="66"/>
      <c r="BB60" s="83"/>
      <c r="BC60" s="66"/>
      <c r="BD60" s="66"/>
      <c r="BE60" s="66"/>
      <c r="BF60" s="68"/>
      <c r="BG60" s="61"/>
      <c r="BH60" s="61"/>
      <c r="BI60" s="61"/>
      <c r="BJ60" s="61"/>
      <c r="BK60" s="61"/>
      <c r="BL60" s="61"/>
      <c r="BM60" s="61"/>
      <c r="BN60" s="61"/>
      <c r="BO60" s="61"/>
      <c r="BP60" s="48"/>
      <c r="BQ60" s="48"/>
      <c r="BR60" s="48"/>
      <c r="BS60" s="48"/>
      <c r="BT60" s="21" t="s">
        <v>91</v>
      </c>
      <c r="BU60" s="21">
        <v>133.81280089789399</v>
      </c>
      <c r="BV60" s="21" t="s">
        <v>82</v>
      </c>
      <c r="BW60" s="21" t="s">
        <v>55</v>
      </c>
      <c r="BX60" s="48"/>
      <c r="BY60" s="48"/>
      <c r="BZ60" s="48"/>
      <c r="CA60" s="48"/>
      <c r="CB60" s="48"/>
      <c r="CC60" s="48"/>
      <c r="CD60" s="21" t="s">
        <v>168</v>
      </c>
      <c r="CE60" s="21"/>
      <c r="CF60" s="48"/>
      <c r="CG60" s="21" t="s">
        <v>436</v>
      </c>
      <c r="CH60" s="47"/>
      <c r="CI60" s="39">
        <v>179.58866211812401</v>
      </c>
      <c r="CJ60" s="47"/>
      <c r="CK60" s="47"/>
      <c r="CL60" s="47"/>
      <c r="CM60" s="47"/>
      <c r="CN60" s="47"/>
      <c r="CO60" s="47"/>
      <c r="CP60" s="13" t="s">
        <v>437</v>
      </c>
      <c r="CQ60" s="48"/>
      <c r="CR60" s="54">
        <v>495.33823630760702</v>
      </c>
      <c r="CS60" s="54"/>
      <c r="CT60" s="48"/>
      <c r="CU60" s="48"/>
      <c r="CV60" s="48"/>
      <c r="CW60" s="48"/>
      <c r="CX60" s="48"/>
      <c r="CY60" s="48"/>
      <c r="CZ60" s="47"/>
      <c r="DA60" s="39">
        <v>98.197320101209996</v>
      </c>
      <c r="DB60" s="39"/>
      <c r="DC60" s="47"/>
      <c r="DD60" s="47"/>
      <c r="DE60" s="47"/>
      <c r="DF60" s="47"/>
      <c r="DG60" s="47"/>
      <c r="DH60" s="47"/>
      <c r="DK60" s="34" t="s">
        <v>118</v>
      </c>
    </row>
    <row r="61" spans="1:115" s="49" customFormat="1" x14ac:dyDescent="0.3">
      <c r="A61" s="84" t="s">
        <v>113</v>
      </c>
      <c r="B61" s="11" t="s">
        <v>114</v>
      </c>
      <c r="C61" s="12">
        <v>2012</v>
      </c>
      <c r="D61" s="11" t="s">
        <v>115</v>
      </c>
      <c r="E61" s="12"/>
      <c r="F61" s="13" t="s">
        <v>71</v>
      </c>
      <c r="G61" s="47"/>
      <c r="H61" s="16">
        <v>1</v>
      </c>
      <c r="I61" s="12">
        <v>2009</v>
      </c>
      <c r="J61" s="12" t="s">
        <v>555</v>
      </c>
      <c r="K61" s="14">
        <v>1</v>
      </c>
      <c r="L61" s="14">
        <v>5</v>
      </c>
      <c r="M61" s="14">
        <v>5</v>
      </c>
      <c r="N61" s="14"/>
      <c r="O61" s="14" t="s">
        <v>138</v>
      </c>
      <c r="P61" s="14" t="s">
        <v>139</v>
      </c>
      <c r="Q61" s="14" t="s">
        <v>262</v>
      </c>
      <c r="R61" s="12" t="s">
        <v>73</v>
      </c>
      <c r="S61" s="12" t="s">
        <v>116</v>
      </c>
      <c r="T61" s="15" t="s">
        <v>140</v>
      </c>
      <c r="U61" s="15" t="s">
        <v>463</v>
      </c>
      <c r="V61" s="63"/>
      <c r="W61" s="15" t="s">
        <v>141</v>
      </c>
      <c r="X61" s="15" t="s">
        <v>178</v>
      </c>
      <c r="Y61" s="63"/>
      <c r="Z61" s="63"/>
      <c r="AA61" s="63"/>
      <c r="AB61" s="12" t="s">
        <v>167</v>
      </c>
      <c r="AC61" s="12" t="s">
        <v>170</v>
      </c>
      <c r="AD61" s="12" t="s">
        <v>49</v>
      </c>
      <c r="AE61" s="16" t="s">
        <v>94</v>
      </c>
      <c r="AF61" s="12" t="s">
        <v>558</v>
      </c>
      <c r="AG61" s="64"/>
      <c r="AH61" s="71"/>
      <c r="AI61" s="64"/>
      <c r="AJ61" s="64"/>
      <c r="AK61" s="41" t="s">
        <v>91</v>
      </c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5"/>
      <c r="AY61" s="67"/>
      <c r="AZ61" s="70"/>
      <c r="BA61" s="66"/>
      <c r="BB61" s="83"/>
      <c r="BC61" s="66"/>
      <c r="BD61" s="66"/>
      <c r="BE61" s="66"/>
      <c r="BF61" s="68"/>
      <c r="BG61" s="61"/>
      <c r="BH61" s="61"/>
      <c r="BI61" s="61"/>
      <c r="BJ61" s="61"/>
      <c r="BK61" s="61"/>
      <c r="BL61" s="61"/>
      <c r="BM61" s="61"/>
      <c r="BN61" s="61"/>
      <c r="BO61" s="61"/>
      <c r="BP61" s="48"/>
      <c r="BQ61" s="48"/>
      <c r="BR61" s="48"/>
      <c r="BS61" s="48"/>
      <c r="BT61" s="21" t="s">
        <v>91</v>
      </c>
      <c r="BU61" s="36">
        <v>199.74205235746399</v>
      </c>
      <c r="BV61" s="21" t="s">
        <v>82</v>
      </c>
      <c r="BW61" s="21" t="s">
        <v>55</v>
      </c>
      <c r="BX61" s="48"/>
      <c r="BY61" s="48"/>
      <c r="BZ61" s="48"/>
      <c r="CA61" s="48"/>
      <c r="CB61" s="48"/>
      <c r="CC61" s="48"/>
      <c r="CD61" s="21" t="s">
        <v>168</v>
      </c>
      <c r="CE61" s="21"/>
      <c r="CF61" s="48"/>
      <c r="CG61" s="21" t="s">
        <v>436</v>
      </c>
      <c r="CH61" s="47"/>
      <c r="CI61" s="38">
        <v>231.020665347392</v>
      </c>
      <c r="CJ61" s="47"/>
      <c r="CK61" s="47"/>
      <c r="CL61" s="47"/>
      <c r="CM61" s="47"/>
      <c r="CN61" s="47"/>
      <c r="CO61" s="47"/>
      <c r="CP61" s="13" t="s">
        <v>437</v>
      </c>
      <c r="CQ61" s="48"/>
      <c r="CR61" s="36">
        <v>349.28276771913198</v>
      </c>
      <c r="CS61" s="54"/>
      <c r="CT61" s="48"/>
      <c r="CU61" s="48"/>
      <c r="CV61" s="48"/>
      <c r="CW61" s="48"/>
      <c r="CX61" s="48"/>
      <c r="CY61" s="48"/>
      <c r="CZ61" s="47"/>
      <c r="DA61" s="38">
        <v>203.05008319303701</v>
      </c>
      <c r="DB61" s="39"/>
      <c r="DC61" s="47"/>
      <c r="DD61" s="47"/>
      <c r="DE61" s="47"/>
      <c r="DF61" s="47"/>
      <c r="DG61" s="47"/>
      <c r="DH61" s="47"/>
      <c r="DK61" s="34" t="s">
        <v>118</v>
      </c>
    </row>
    <row r="62" spans="1:115" s="49" customFormat="1" x14ac:dyDescent="0.3">
      <c r="A62" s="84" t="s">
        <v>113</v>
      </c>
      <c r="B62" s="11" t="s">
        <v>114</v>
      </c>
      <c r="C62" s="12">
        <v>2012</v>
      </c>
      <c r="D62" s="11" t="s">
        <v>115</v>
      </c>
      <c r="E62" s="12"/>
      <c r="F62" s="13" t="s">
        <v>71</v>
      </c>
      <c r="G62" s="47"/>
      <c r="H62" s="16">
        <v>1</v>
      </c>
      <c r="I62" s="12">
        <v>2009</v>
      </c>
      <c r="J62" s="12" t="s">
        <v>555</v>
      </c>
      <c r="K62" s="14">
        <v>1</v>
      </c>
      <c r="L62" s="14">
        <v>5</v>
      </c>
      <c r="M62" s="14">
        <v>5</v>
      </c>
      <c r="N62" s="14"/>
      <c r="O62" s="14" t="s">
        <v>138</v>
      </c>
      <c r="P62" s="14" t="s">
        <v>139</v>
      </c>
      <c r="Q62" s="14" t="s">
        <v>262</v>
      </c>
      <c r="R62" s="12" t="s">
        <v>73</v>
      </c>
      <c r="S62" s="12" t="s">
        <v>116</v>
      </c>
      <c r="T62" s="15" t="s">
        <v>140</v>
      </c>
      <c r="U62" s="15" t="s">
        <v>463</v>
      </c>
      <c r="V62" s="63"/>
      <c r="W62" s="15" t="s">
        <v>141</v>
      </c>
      <c r="X62" s="15" t="s">
        <v>178</v>
      </c>
      <c r="Y62" s="63"/>
      <c r="Z62" s="63"/>
      <c r="AA62" s="63"/>
      <c r="AB62" s="12" t="s">
        <v>167</v>
      </c>
      <c r="AC62" s="12" t="s">
        <v>171</v>
      </c>
      <c r="AD62" s="12" t="s">
        <v>49</v>
      </c>
      <c r="AE62" s="16" t="s">
        <v>94</v>
      </c>
      <c r="AF62" s="12" t="s">
        <v>558</v>
      </c>
      <c r="AG62" s="64"/>
      <c r="AH62" s="71"/>
      <c r="AI62" s="64"/>
      <c r="AJ62" s="64"/>
      <c r="AK62" s="41" t="s">
        <v>91</v>
      </c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5"/>
      <c r="AY62" s="67"/>
      <c r="AZ62" s="70"/>
      <c r="BA62" s="66"/>
      <c r="BB62" s="83"/>
      <c r="BC62" s="66"/>
      <c r="BD62" s="66"/>
      <c r="BE62" s="66"/>
      <c r="BF62" s="68"/>
      <c r="BG62" s="61"/>
      <c r="BH62" s="61"/>
      <c r="BI62" s="61"/>
      <c r="BJ62" s="61"/>
      <c r="BK62" s="61"/>
      <c r="BL62" s="61"/>
      <c r="BM62" s="61"/>
      <c r="BN62" s="61"/>
      <c r="BO62" s="61"/>
      <c r="BP62" s="48"/>
      <c r="BQ62" s="48"/>
      <c r="BR62" s="48"/>
      <c r="BS62" s="48"/>
      <c r="BT62" s="21" t="s">
        <v>91</v>
      </c>
      <c r="BU62" s="36">
        <v>170.53095863976901</v>
      </c>
      <c r="BV62" s="21" t="s">
        <v>82</v>
      </c>
      <c r="BW62" s="21" t="s">
        <v>55</v>
      </c>
      <c r="BX62" s="48"/>
      <c r="BY62" s="48"/>
      <c r="BZ62" s="48"/>
      <c r="CA62" s="48"/>
      <c r="CB62" s="48"/>
      <c r="CC62" s="48"/>
      <c r="CD62" s="21" t="s">
        <v>168</v>
      </c>
      <c r="CE62" s="21"/>
      <c r="CF62" s="48"/>
      <c r="CG62" s="21" t="s">
        <v>436</v>
      </c>
      <c r="CH62" s="47"/>
      <c r="CI62" s="38">
        <v>96.700829961307704</v>
      </c>
      <c r="CJ62" s="47"/>
      <c r="CK62" s="47"/>
      <c r="CL62" s="47"/>
      <c r="CM62" s="47"/>
      <c r="CN62" s="47"/>
      <c r="CO62" s="47"/>
      <c r="CP62" s="13" t="s">
        <v>437</v>
      </c>
      <c r="CQ62" s="48"/>
      <c r="CR62" s="36">
        <v>378.94674661074498</v>
      </c>
      <c r="CS62" s="54"/>
      <c r="CT62" s="48"/>
      <c r="CU62" s="48"/>
      <c r="CV62" s="48"/>
      <c r="CW62" s="48"/>
      <c r="CX62" s="48"/>
      <c r="CY62" s="48"/>
      <c r="CZ62" s="47"/>
      <c r="DA62" s="38">
        <v>85.112876706934003</v>
      </c>
      <c r="DB62" s="39"/>
      <c r="DC62" s="47"/>
      <c r="DD62" s="47"/>
      <c r="DE62" s="47"/>
      <c r="DF62" s="47"/>
      <c r="DG62" s="47"/>
      <c r="DH62" s="47"/>
      <c r="DK62" s="34" t="s">
        <v>118</v>
      </c>
    </row>
    <row r="63" spans="1:115" s="49" customFormat="1" x14ac:dyDescent="0.3">
      <c r="A63" s="84" t="s">
        <v>113</v>
      </c>
      <c r="B63" s="11" t="s">
        <v>114</v>
      </c>
      <c r="C63" s="12">
        <v>2012</v>
      </c>
      <c r="D63" s="11" t="s">
        <v>115</v>
      </c>
      <c r="E63" s="12"/>
      <c r="F63" s="13" t="s">
        <v>71</v>
      </c>
      <c r="G63" s="47"/>
      <c r="H63" s="16">
        <v>1</v>
      </c>
      <c r="I63" s="12">
        <v>2009</v>
      </c>
      <c r="J63" s="12" t="s">
        <v>555</v>
      </c>
      <c r="K63" s="14">
        <v>1</v>
      </c>
      <c r="L63" s="14">
        <v>5</v>
      </c>
      <c r="M63" s="14">
        <v>5</v>
      </c>
      <c r="N63" s="14"/>
      <c r="O63" s="14" t="s">
        <v>138</v>
      </c>
      <c r="P63" s="14" t="s">
        <v>139</v>
      </c>
      <c r="Q63" s="14" t="s">
        <v>262</v>
      </c>
      <c r="R63" s="12" t="s">
        <v>73</v>
      </c>
      <c r="S63" s="12" t="s">
        <v>116</v>
      </c>
      <c r="T63" s="15" t="s">
        <v>140</v>
      </c>
      <c r="U63" s="15" t="s">
        <v>463</v>
      </c>
      <c r="V63" s="63"/>
      <c r="W63" s="15" t="s">
        <v>141</v>
      </c>
      <c r="X63" s="15" t="s">
        <v>178</v>
      </c>
      <c r="Y63" s="63"/>
      <c r="Z63" s="63"/>
      <c r="AA63" s="63"/>
      <c r="AB63" s="12" t="s">
        <v>167</v>
      </c>
      <c r="AC63" s="12" t="s">
        <v>172</v>
      </c>
      <c r="AD63" s="12" t="s">
        <v>49</v>
      </c>
      <c r="AE63" s="16" t="s">
        <v>94</v>
      </c>
      <c r="AF63" s="12" t="s">
        <v>558</v>
      </c>
      <c r="AG63" s="64"/>
      <c r="AH63" s="71"/>
      <c r="AI63" s="64"/>
      <c r="AJ63" s="64"/>
      <c r="AK63" s="41" t="s">
        <v>91</v>
      </c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5"/>
      <c r="AY63" s="67"/>
      <c r="AZ63" s="70"/>
      <c r="BA63" s="66"/>
      <c r="BB63" s="83"/>
      <c r="BC63" s="66"/>
      <c r="BD63" s="66"/>
      <c r="BE63" s="66"/>
      <c r="BF63" s="68"/>
      <c r="BG63" s="61"/>
      <c r="BH63" s="61"/>
      <c r="BI63" s="61"/>
      <c r="BJ63" s="61"/>
      <c r="BK63" s="61"/>
      <c r="BL63" s="61"/>
      <c r="BM63" s="61"/>
      <c r="BN63" s="61"/>
      <c r="BO63" s="61"/>
      <c r="BP63" s="48"/>
      <c r="BQ63" s="48"/>
      <c r="BR63" s="48"/>
      <c r="BS63" s="48"/>
      <c r="BT63" s="21" t="s">
        <v>91</v>
      </c>
      <c r="BU63" s="36">
        <v>154.93595612921001</v>
      </c>
      <c r="BV63" s="21" t="s">
        <v>82</v>
      </c>
      <c r="BW63" s="21" t="s">
        <v>55</v>
      </c>
      <c r="BX63" s="21"/>
      <c r="BY63" s="48"/>
      <c r="BZ63" s="48"/>
      <c r="CA63" s="48"/>
      <c r="CB63" s="48"/>
      <c r="CC63" s="48"/>
      <c r="CD63" s="21" t="s">
        <v>168</v>
      </c>
      <c r="CE63" s="21"/>
      <c r="CF63" s="48"/>
      <c r="CG63" s="21" t="s">
        <v>436</v>
      </c>
      <c r="CH63" s="47"/>
      <c r="CI63" s="39">
        <v>114.65871164013301</v>
      </c>
      <c r="CJ63" s="13"/>
      <c r="CK63" s="13"/>
      <c r="CL63" s="13"/>
      <c r="CM63" s="13"/>
      <c r="CN63" s="13"/>
      <c r="CO63" s="13"/>
      <c r="CP63" s="13" t="s">
        <v>437</v>
      </c>
      <c r="CQ63" s="48"/>
      <c r="CR63" s="36">
        <v>507.408610725502</v>
      </c>
      <c r="CS63" s="54"/>
      <c r="CT63" s="21"/>
      <c r="CU63" s="21"/>
      <c r="CV63" s="21"/>
      <c r="CW63" s="21"/>
      <c r="CX63" s="21"/>
      <c r="CY63" s="48"/>
      <c r="CZ63" s="47"/>
      <c r="DA63" s="38">
        <v>72.195803920410299</v>
      </c>
      <c r="DB63" s="39"/>
      <c r="DC63" s="13"/>
      <c r="DD63" s="13"/>
      <c r="DE63" s="13"/>
      <c r="DF63" s="13"/>
      <c r="DG63" s="13"/>
      <c r="DH63" s="47"/>
      <c r="DK63" s="34" t="s">
        <v>118</v>
      </c>
    </row>
    <row r="64" spans="1:115" s="49" customFormat="1" x14ac:dyDescent="0.3">
      <c r="A64" s="84" t="s">
        <v>113</v>
      </c>
      <c r="B64" s="11" t="s">
        <v>114</v>
      </c>
      <c r="C64" s="12">
        <v>2012</v>
      </c>
      <c r="D64" s="11" t="s">
        <v>115</v>
      </c>
      <c r="E64" s="12"/>
      <c r="F64" s="13" t="s">
        <v>71</v>
      </c>
      <c r="G64" s="47"/>
      <c r="H64" s="16">
        <v>1</v>
      </c>
      <c r="I64" s="12">
        <v>2009</v>
      </c>
      <c r="J64" s="12" t="s">
        <v>555</v>
      </c>
      <c r="K64" s="14">
        <v>1</v>
      </c>
      <c r="L64" s="14">
        <v>5</v>
      </c>
      <c r="M64" s="14">
        <v>5</v>
      </c>
      <c r="N64" s="14"/>
      <c r="O64" s="14" t="s">
        <v>138</v>
      </c>
      <c r="P64" s="14" t="s">
        <v>139</v>
      </c>
      <c r="Q64" s="14" t="s">
        <v>262</v>
      </c>
      <c r="R64" s="12" t="s">
        <v>73</v>
      </c>
      <c r="S64" s="12" t="s">
        <v>116</v>
      </c>
      <c r="T64" s="15" t="s">
        <v>140</v>
      </c>
      <c r="U64" s="15" t="s">
        <v>463</v>
      </c>
      <c r="V64" s="63"/>
      <c r="W64" s="15" t="s">
        <v>141</v>
      </c>
      <c r="X64" s="15" t="s">
        <v>178</v>
      </c>
      <c r="Y64" s="63"/>
      <c r="Z64" s="63"/>
      <c r="AA64" s="63"/>
      <c r="AB64" s="12" t="s">
        <v>167</v>
      </c>
      <c r="AC64" s="12" t="s">
        <v>173</v>
      </c>
      <c r="AD64" s="12" t="s">
        <v>49</v>
      </c>
      <c r="AE64" s="16" t="s">
        <v>94</v>
      </c>
      <c r="AF64" s="12" t="s">
        <v>558</v>
      </c>
      <c r="AG64" s="64"/>
      <c r="AH64" s="71"/>
      <c r="AI64" s="64"/>
      <c r="AJ64" s="64"/>
      <c r="AK64" s="41" t="s">
        <v>91</v>
      </c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5"/>
      <c r="AY64" s="67"/>
      <c r="AZ64" s="70"/>
      <c r="BA64" s="66"/>
      <c r="BB64" s="83"/>
      <c r="BC64" s="66"/>
      <c r="BD64" s="66"/>
      <c r="BE64" s="66"/>
      <c r="BF64" s="68"/>
      <c r="BG64" s="61"/>
      <c r="BH64" s="61"/>
      <c r="BI64" s="61"/>
      <c r="BJ64" s="61"/>
      <c r="BK64" s="61"/>
      <c r="BL64" s="61"/>
      <c r="BM64" s="61"/>
      <c r="BN64" s="61"/>
      <c r="BO64" s="61"/>
      <c r="BP64" s="48"/>
      <c r="BQ64" s="48"/>
      <c r="BR64" s="48"/>
      <c r="BS64" s="48"/>
      <c r="BT64" s="21" t="s">
        <v>91</v>
      </c>
      <c r="BU64" s="36">
        <v>156.52105423792199</v>
      </c>
      <c r="BV64" s="21" t="s">
        <v>82</v>
      </c>
      <c r="BW64" s="21" t="s">
        <v>55</v>
      </c>
      <c r="BX64" s="21"/>
      <c r="BY64" s="48"/>
      <c r="BZ64" s="48"/>
      <c r="CA64" s="48"/>
      <c r="CB64" s="48"/>
      <c r="CC64" s="48"/>
      <c r="CD64" s="21" t="s">
        <v>168</v>
      </c>
      <c r="CE64" s="21"/>
      <c r="CF64" s="48"/>
      <c r="CG64" s="21" t="s">
        <v>436</v>
      </c>
      <c r="CH64" s="47"/>
      <c r="CI64" s="38">
        <v>109.903417313997</v>
      </c>
      <c r="CJ64" s="13"/>
      <c r="CK64" s="13"/>
      <c r="CL64" s="13"/>
      <c r="CM64" s="13"/>
      <c r="CN64" s="13"/>
      <c r="CO64" s="13"/>
      <c r="CP64" s="13" t="s">
        <v>437</v>
      </c>
      <c r="CQ64" s="48"/>
      <c r="CR64" s="36">
        <v>785.26351025391</v>
      </c>
      <c r="CS64" s="54"/>
      <c r="CT64" s="21"/>
      <c r="CU64" s="21"/>
      <c r="CV64" s="21"/>
      <c r="CW64" s="21"/>
      <c r="CX64" s="21"/>
      <c r="CY64" s="48"/>
      <c r="CZ64" s="47"/>
      <c r="DA64" s="38">
        <v>76.576975711570995</v>
      </c>
      <c r="DB64" s="39"/>
      <c r="DC64" s="13"/>
      <c r="DD64" s="13"/>
      <c r="DE64" s="13"/>
      <c r="DF64" s="13"/>
      <c r="DG64" s="13"/>
      <c r="DH64" s="47"/>
      <c r="DK64" s="34" t="s">
        <v>118</v>
      </c>
    </row>
    <row r="65" spans="1:115" s="49" customFormat="1" x14ac:dyDescent="0.3">
      <c r="A65" s="118" t="s">
        <v>113</v>
      </c>
      <c r="B65" s="46" t="s">
        <v>114</v>
      </c>
      <c r="C65" s="61">
        <v>2012</v>
      </c>
      <c r="D65" s="46" t="s">
        <v>115</v>
      </c>
      <c r="E65" s="61"/>
      <c r="F65" s="47" t="s">
        <v>71</v>
      </c>
      <c r="G65" s="47"/>
      <c r="H65" s="61">
        <v>1</v>
      </c>
      <c r="I65" s="12">
        <v>2009</v>
      </c>
      <c r="J65" s="12" t="s">
        <v>555</v>
      </c>
      <c r="K65" s="62">
        <v>1</v>
      </c>
      <c r="L65" s="62">
        <v>5</v>
      </c>
      <c r="M65" s="62">
        <v>5</v>
      </c>
      <c r="N65" s="14"/>
      <c r="O65" s="14" t="s">
        <v>138</v>
      </c>
      <c r="P65" s="14" t="s">
        <v>139</v>
      </c>
      <c r="Q65" s="62" t="s">
        <v>262</v>
      </c>
      <c r="R65" s="12" t="s">
        <v>73</v>
      </c>
      <c r="S65" s="61" t="s">
        <v>116</v>
      </c>
      <c r="T65" s="63" t="s">
        <v>140</v>
      </c>
      <c r="U65" s="63" t="s">
        <v>463</v>
      </c>
      <c r="V65" s="63"/>
      <c r="W65" s="15" t="s">
        <v>141</v>
      </c>
      <c r="X65" s="15" t="s">
        <v>178</v>
      </c>
      <c r="Y65" s="63"/>
      <c r="Z65" s="63"/>
      <c r="AA65" s="63"/>
      <c r="AB65" s="61"/>
      <c r="AC65" s="61" t="s">
        <v>433</v>
      </c>
      <c r="AD65" s="61" t="s">
        <v>49</v>
      </c>
      <c r="AE65" s="61" t="s">
        <v>94</v>
      </c>
      <c r="AF65" s="61" t="s">
        <v>558</v>
      </c>
      <c r="AG65" s="64"/>
      <c r="AH65" s="71"/>
      <c r="AI65" s="64"/>
      <c r="AJ65" s="64"/>
      <c r="AK65" s="71" t="s">
        <v>91</v>
      </c>
      <c r="AL65" s="64">
        <f>CR65-BU65</f>
        <v>340.13940987092747</v>
      </c>
      <c r="AM65" s="64" t="s">
        <v>21</v>
      </c>
      <c r="AN65" s="64"/>
      <c r="AO65" s="64"/>
      <c r="AP65" s="64" t="s">
        <v>123</v>
      </c>
      <c r="AQ65" s="64" t="s">
        <v>77</v>
      </c>
      <c r="AR65" s="64"/>
      <c r="AS65" s="64">
        <f>SQRT(((BX65*BX65)+(CT65*CT65)))</f>
        <v>174.0217302263745</v>
      </c>
      <c r="AT65" s="64" t="s">
        <v>156</v>
      </c>
      <c r="AU65" s="64"/>
      <c r="AV65" s="64">
        <v>5</v>
      </c>
      <c r="AW65" s="64" t="s">
        <v>454</v>
      </c>
      <c r="AX65" s="65"/>
      <c r="AY65" s="67">
        <f>DA65-CI65</f>
        <v>-39.347845349558284</v>
      </c>
      <c r="AZ65" s="70" t="s">
        <v>21</v>
      </c>
      <c r="BA65" s="66"/>
      <c r="BB65" s="83"/>
      <c r="BC65" s="66">
        <f>SQRT(((CK65*CK65)+(DC65*DC65)))</f>
        <v>79.042234317122123</v>
      </c>
      <c r="BD65" s="66"/>
      <c r="BE65" s="66">
        <v>5</v>
      </c>
      <c r="BF65" s="68" t="s">
        <v>454</v>
      </c>
      <c r="BG65" s="61"/>
      <c r="BH65" s="61"/>
      <c r="BI65" s="61"/>
      <c r="BJ65" s="61"/>
      <c r="BK65" s="61"/>
      <c r="BL65" s="61"/>
      <c r="BM65" s="61"/>
      <c r="BN65" s="61"/>
      <c r="BO65" s="61"/>
      <c r="BP65" s="48"/>
      <c r="BQ65" s="48"/>
      <c r="BR65" s="48"/>
      <c r="BS65" s="48"/>
      <c r="BT65" s="48" t="s">
        <v>91</v>
      </c>
      <c r="BU65" s="73">
        <f>AVERAGE(BU60:BU64)</f>
        <v>163.10856445245182</v>
      </c>
      <c r="BV65" s="48" t="s">
        <v>142</v>
      </c>
      <c r="BW65" s="48" t="s">
        <v>55</v>
      </c>
      <c r="BX65" s="48">
        <f>_xlfn.STDEV.S(BU60:BU64)</f>
        <v>24.318372434410485</v>
      </c>
      <c r="BY65" s="48"/>
      <c r="BZ65" s="48" t="s">
        <v>434</v>
      </c>
      <c r="CA65" s="48" t="s">
        <v>77</v>
      </c>
      <c r="CB65" s="48"/>
      <c r="CC65" s="48"/>
      <c r="CD65" s="48" t="s">
        <v>156</v>
      </c>
      <c r="CE65" s="48"/>
      <c r="CF65" s="48">
        <v>5</v>
      </c>
      <c r="CG65" s="48" t="s">
        <v>436</v>
      </c>
      <c r="CH65" s="47"/>
      <c r="CI65" s="74">
        <f>AVERAGE(CI60:CI64)</f>
        <v>146.37445727619075</v>
      </c>
      <c r="CJ65" s="47" t="s">
        <v>142</v>
      </c>
      <c r="CK65" s="47">
        <f>_xlfn.STDEV.S(CI60:CI64)</f>
        <v>57.165676922231768</v>
      </c>
      <c r="CL65" s="47"/>
      <c r="CM65" s="47"/>
      <c r="CN65" s="47"/>
      <c r="CO65" s="47">
        <v>5</v>
      </c>
      <c r="CP65" s="47" t="s">
        <v>437</v>
      </c>
      <c r="CQ65" s="48"/>
      <c r="CR65" s="73">
        <f>AVERAGE(CR60:CR64)</f>
        <v>503.24797432337925</v>
      </c>
      <c r="CS65" s="48" t="s">
        <v>142</v>
      </c>
      <c r="CT65" s="48">
        <f>_xlfn.STDEV.S(CR60:CR64)</f>
        <v>172.3141879043115</v>
      </c>
      <c r="CU65" s="48"/>
      <c r="CV65" s="48"/>
      <c r="CW65" s="48"/>
      <c r="CX65" s="48">
        <v>5</v>
      </c>
      <c r="CY65" s="48"/>
      <c r="CZ65" s="47"/>
      <c r="DA65" s="74">
        <f>AVERAGE(DA60:DA64)</f>
        <v>107.02661192663247</v>
      </c>
      <c r="DB65" s="47" t="s">
        <v>142</v>
      </c>
      <c r="DC65" s="47">
        <f>_xlfn.STDEV.S(DA60:DA64)</f>
        <v>54.587179702434319</v>
      </c>
      <c r="DD65" s="47"/>
      <c r="DE65" s="47"/>
      <c r="DF65" s="47"/>
      <c r="DG65" s="47">
        <v>5</v>
      </c>
      <c r="DH65" s="47"/>
      <c r="DK65" s="68"/>
    </row>
    <row r="66" spans="1:115" s="49" customFormat="1" x14ac:dyDescent="0.3">
      <c r="A66" s="84" t="s">
        <v>113</v>
      </c>
      <c r="B66" s="11" t="s">
        <v>114</v>
      </c>
      <c r="C66" s="12">
        <v>2012</v>
      </c>
      <c r="D66" s="11" t="s">
        <v>115</v>
      </c>
      <c r="E66" s="12"/>
      <c r="F66" s="13" t="s">
        <v>71</v>
      </c>
      <c r="G66" s="47"/>
      <c r="H66" s="16">
        <v>0</v>
      </c>
      <c r="I66" s="12">
        <v>2008</v>
      </c>
      <c r="J66" s="12" t="s">
        <v>555</v>
      </c>
      <c r="K66" s="14">
        <v>1</v>
      </c>
      <c r="L66" s="14">
        <v>5</v>
      </c>
      <c r="M66" s="14">
        <v>5</v>
      </c>
      <c r="N66" s="14"/>
      <c r="O66" s="14" t="s">
        <v>138</v>
      </c>
      <c r="P66" s="14" t="s">
        <v>139</v>
      </c>
      <c r="Q66" s="14" t="s">
        <v>262</v>
      </c>
      <c r="R66" s="12" t="s">
        <v>73</v>
      </c>
      <c r="S66" s="12" t="s">
        <v>116</v>
      </c>
      <c r="T66" s="15" t="s">
        <v>140</v>
      </c>
      <c r="U66" s="15" t="s">
        <v>463</v>
      </c>
      <c r="V66" s="63"/>
      <c r="W66" s="15" t="s">
        <v>141</v>
      </c>
      <c r="X66" s="15" t="s">
        <v>178</v>
      </c>
      <c r="Y66" s="63"/>
      <c r="Z66" s="63"/>
      <c r="AA66" s="63"/>
      <c r="AB66" s="12" t="s">
        <v>167</v>
      </c>
      <c r="AC66" s="12" t="s">
        <v>169</v>
      </c>
      <c r="AD66" s="12" t="s">
        <v>49</v>
      </c>
      <c r="AE66" s="16" t="s">
        <v>94</v>
      </c>
      <c r="AF66" s="12" t="s">
        <v>558</v>
      </c>
      <c r="AG66" s="64"/>
      <c r="AH66" s="71"/>
      <c r="AI66" s="64"/>
      <c r="AJ66" s="64"/>
      <c r="AK66" s="41" t="s">
        <v>91</v>
      </c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5"/>
      <c r="AY66" s="67"/>
      <c r="AZ66" s="70"/>
      <c r="BA66" s="66"/>
      <c r="BB66" s="83"/>
      <c r="BC66" s="66"/>
      <c r="BD66" s="66"/>
      <c r="BE66" s="66"/>
      <c r="BF66" s="68"/>
      <c r="BG66" s="61"/>
      <c r="BH66" s="61"/>
      <c r="BI66" s="61"/>
      <c r="BJ66" s="61"/>
      <c r="BK66" s="61"/>
      <c r="BL66" s="61"/>
      <c r="BM66" s="61"/>
      <c r="BN66" s="61"/>
      <c r="BO66" s="61"/>
      <c r="BP66" s="48"/>
      <c r="BQ66" s="48"/>
      <c r="BR66" s="48"/>
      <c r="BS66" s="48"/>
      <c r="BT66" s="21" t="s">
        <v>91</v>
      </c>
      <c r="BU66" s="21">
        <v>133.81280089789399</v>
      </c>
      <c r="BV66" s="21" t="s">
        <v>82</v>
      </c>
      <c r="BW66" s="21" t="s">
        <v>55</v>
      </c>
      <c r="BX66" s="48"/>
      <c r="BY66" s="48"/>
      <c r="BZ66" s="48"/>
      <c r="CA66" s="48"/>
      <c r="CB66" s="48"/>
      <c r="CC66" s="48"/>
      <c r="CD66" s="21" t="s">
        <v>168</v>
      </c>
      <c r="CE66" s="48"/>
      <c r="CF66" s="48"/>
      <c r="CG66" s="21" t="s">
        <v>436</v>
      </c>
      <c r="CH66" s="47"/>
      <c r="CI66" s="39">
        <v>179.58866211812401</v>
      </c>
      <c r="CJ66" s="47"/>
      <c r="CK66" s="47"/>
      <c r="CL66" s="47"/>
      <c r="CM66" s="47"/>
      <c r="CN66" s="47"/>
      <c r="CO66" s="47"/>
      <c r="CP66" s="13" t="s">
        <v>437</v>
      </c>
      <c r="CQ66" s="48"/>
      <c r="CR66" s="54">
        <v>613.02930954701606</v>
      </c>
      <c r="CS66" s="54"/>
      <c r="CT66" s="48"/>
      <c r="CU66" s="48"/>
      <c r="CV66" s="48"/>
      <c r="CW66" s="48"/>
      <c r="CX66" s="48"/>
      <c r="CY66" s="48"/>
      <c r="CZ66" s="47"/>
      <c r="DA66" s="39">
        <v>153.36070335036499</v>
      </c>
      <c r="DB66" s="39"/>
      <c r="DC66" s="47"/>
      <c r="DD66" s="47"/>
      <c r="DE66" s="47"/>
      <c r="DF66" s="47"/>
      <c r="DG66" s="47"/>
      <c r="DH66" s="47"/>
      <c r="DK66" s="34" t="s">
        <v>118</v>
      </c>
    </row>
    <row r="67" spans="1:115" s="49" customFormat="1" x14ac:dyDescent="0.3">
      <c r="A67" s="84" t="s">
        <v>113</v>
      </c>
      <c r="B67" s="11" t="s">
        <v>114</v>
      </c>
      <c r="C67" s="12">
        <v>2012</v>
      </c>
      <c r="D67" s="11" t="s">
        <v>115</v>
      </c>
      <c r="E67" s="12"/>
      <c r="F67" s="13" t="s">
        <v>71</v>
      </c>
      <c r="G67" s="47"/>
      <c r="H67" s="16">
        <v>0</v>
      </c>
      <c r="I67" s="12">
        <v>2008</v>
      </c>
      <c r="J67" s="12" t="s">
        <v>555</v>
      </c>
      <c r="K67" s="14">
        <v>1</v>
      </c>
      <c r="L67" s="14">
        <v>5</v>
      </c>
      <c r="M67" s="14">
        <v>5</v>
      </c>
      <c r="N67" s="14"/>
      <c r="O67" s="14" t="s">
        <v>138</v>
      </c>
      <c r="P67" s="14" t="s">
        <v>139</v>
      </c>
      <c r="Q67" s="14" t="s">
        <v>262</v>
      </c>
      <c r="R67" s="12" t="s">
        <v>73</v>
      </c>
      <c r="S67" s="12" t="s">
        <v>116</v>
      </c>
      <c r="T67" s="15" t="s">
        <v>140</v>
      </c>
      <c r="U67" s="15" t="s">
        <v>463</v>
      </c>
      <c r="V67" s="63"/>
      <c r="W67" s="15" t="s">
        <v>141</v>
      </c>
      <c r="X67" s="15" t="s">
        <v>178</v>
      </c>
      <c r="Y67" s="63"/>
      <c r="Z67" s="63"/>
      <c r="AA67" s="63"/>
      <c r="AB67" s="12" t="s">
        <v>167</v>
      </c>
      <c r="AC67" s="12" t="s">
        <v>170</v>
      </c>
      <c r="AD67" s="12" t="s">
        <v>49</v>
      </c>
      <c r="AE67" s="16" t="s">
        <v>94</v>
      </c>
      <c r="AF67" s="12" t="s">
        <v>558</v>
      </c>
      <c r="AG67" s="64"/>
      <c r="AH67" s="71"/>
      <c r="AI67" s="64"/>
      <c r="AJ67" s="64"/>
      <c r="AK67" s="41" t="s">
        <v>91</v>
      </c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5"/>
      <c r="AY67" s="67"/>
      <c r="AZ67" s="70"/>
      <c r="BA67" s="66"/>
      <c r="BB67" s="83"/>
      <c r="BC67" s="66"/>
      <c r="BD67" s="66"/>
      <c r="BE67" s="66"/>
      <c r="BF67" s="68"/>
      <c r="BG67" s="61"/>
      <c r="BH67" s="61"/>
      <c r="BI67" s="61"/>
      <c r="BJ67" s="61"/>
      <c r="BK67" s="61"/>
      <c r="BL67" s="61"/>
      <c r="BM67" s="61"/>
      <c r="BN67" s="61"/>
      <c r="BO67" s="61"/>
      <c r="BP67" s="48"/>
      <c r="BQ67" s="48"/>
      <c r="BR67" s="48"/>
      <c r="BS67" s="48"/>
      <c r="BT67" s="21" t="s">
        <v>91</v>
      </c>
      <c r="BU67" s="36">
        <v>199.74205235746399</v>
      </c>
      <c r="BV67" s="21" t="s">
        <v>82</v>
      </c>
      <c r="BW67" s="21" t="s">
        <v>55</v>
      </c>
      <c r="BX67" s="48"/>
      <c r="BY67" s="48"/>
      <c r="BZ67" s="48"/>
      <c r="CA67" s="48"/>
      <c r="CB67" s="48"/>
      <c r="CC67" s="48"/>
      <c r="CD67" s="21" t="s">
        <v>168</v>
      </c>
      <c r="CE67" s="48"/>
      <c r="CF67" s="48"/>
      <c r="CG67" s="21" t="s">
        <v>436</v>
      </c>
      <c r="CH67" s="47"/>
      <c r="CI67" s="38">
        <v>231.020665347392</v>
      </c>
      <c r="CJ67" s="47"/>
      <c r="CK67" s="47"/>
      <c r="CL67" s="47"/>
      <c r="CM67" s="47"/>
      <c r="CN67" s="47"/>
      <c r="CO67" s="47"/>
      <c r="CP67" s="13" t="s">
        <v>437</v>
      </c>
      <c r="CQ67" s="48"/>
      <c r="CR67" s="36">
        <v>784.003308030835</v>
      </c>
      <c r="CS67" s="54"/>
      <c r="CT67" s="48"/>
      <c r="CU67" s="48"/>
      <c r="CV67" s="48"/>
      <c r="CW67" s="48"/>
      <c r="CX67" s="48"/>
      <c r="CY67" s="48"/>
      <c r="CZ67" s="47"/>
      <c r="DA67" s="38">
        <v>211.11340835474601</v>
      </c>
      <c r="DB67" s="39"/>
      <c r="DC67" s="47"/>
      <c r="DD67" s="47"/>
      <c r="DE67" s="47"/>
      <c r="DF67" s="47"/>
      <c r="DG67" s="47"/>
      <c r="DH67" s="47"/>
      <c r="DK67" s="34" t="s">
        <v>118</v>
      </c>
    </row>
    <row r="68" spans="1:115" s="49" customFormat="1" x14ac:dyDescent="0.3">
      <c r="A68" s="84" t="s">
        <v>113</v>
      </c>
      <c r="B68" s="11" t="s">
        <v>114</v>
      </c>
      <c r="C68" s="12">
        <v>2012</v>
      </c>
      <c r="D68" s="11" t="s">
        <v>115</v>
      </c>
      <c r="E68" s="12"/>
      <c r="F68" s="13" t="s">
        <v>71</v>
      </c>
      <c r="G68" s="47"/>
      <c r="H68" s="16">
        <v>0</v>
      </c>
      <c r="I68" s="12">
        <v>2008</v>
      </c>
      <c r="J68" s="12" t="s">
        <v>555</v>
      </c>
      <c r="K68" s="14">
        <v>1</v>
      </c>
      <c r="L68" s="14">
        <v>5</v>
      </c>
      <c r="M68" s="14">
        <v>5</v>
      </c>
      <c r="N68" s="14"/>
      <c r="O68" s="14" t="s">
        <v>138</v>
      </c>
      <c r="P68" s="14" t="s">
        <v>139</v>
      </c>
      <c r="Q68" s="14" t="s">
        <v>262</v>
      </c>
      <c r="R68" s="12" t="s">
        <v>73</v>
      </c>
      <c r="S68" s="12" t="s">
        <v>116</v>
      </c>
      <c r="T68" s="15" t="s">
        <v>140</v>
      </c>
      <c r="U68" s="15" t="s">
        <v>463</v>
      </c>
      <c r="V68" s="63"/>
      <c r="W68" s="15" t="s">
        <v>141</v>
      </c>
      <c r="X68" s="15" t="s">
        <v>178</v>
      </c>
      <c r="Y68" s="63"/>
      <c r="Z68" s="63"/>
      <c r="AA68" s="63"/>
      <c r="AB68" s="12" t="s">
        <v>167</v>
      </c>
      <c r="AC68" s="12" t="s">
        <v>171</v>
      </c>
      <c r="AD68" s="12" t="s">
        <v>49</v>
      </c>
      <c r="AE68" s="16" t="s">
        <v>94</v>
      </c>
      <c r="AF68" s="12" t="s">
        <v>558</v>
      </c>
      <c r="AG68" s="64"/>
      <c r="AH68" s="71"/>
      <c r="AI68" s="64"/>
      <c r="AJ68" s="64"/>
      <c r="AK68" s="41" t="s">
        <v>91</v>
      </c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5"/>
      <c r="AY68" s="67"/>
      <c r="AZ68" s="70"/>
      <c r="BA68" s="66"/>
      <c r="BB68" s="83"/>
      <c r="BC68" s="66"/>
      <c r="BD68" s="66"/>
      <c r="BE68" s="66"/>
      <c r="BF68" s="68"/>
      <c r="BG68" s="61"/>
      <c r="BH68" s="61"/>
      <c r="BI68" s="61"/>
      <c r="BJ68" s="61"/>
      <c r="BK68" s="61"/>
      <c r="BL68" s="61"/>
      <c r="BM68" s="61"/>
      <c r="BN68" s="61"/>
      <c r="BO68" s="61"/>
      <c r="BP68" s="48"/>
      <c r="BQ68" s="48"/>
      <c r="BR68" s="48"/>
      <c r="BS68" s="48"/>
      <c r="BT68" s="21" t="s">
        <v>91</v>
      </c>
      <c r="BU68" s="36">
        <v>170.53095863976901</v>
      </c>
      <c r="BV68" s="21" t="s">
        <v>82</v>
      </c>
      <c r="BW68" s="21" t="s">
        <v>55</v>
      </c>
      <c r="BX68" s="48"/>
      <c r="BY68" s="48"/>
      <c r="BZ68" s="48"/>
      <c r="CA68" s="48"/>
      <c r="CB68" s="48"/>
      <c r="CC68" s="48"/>
      <c r="CD68" s="21" t="s">
        <v>168</v>
      </c>
      <c r="CE68" s="48"/>
      <c r="CF68" s="48"/>
      <c r="CG68" s="21" t="s">
        <v>436</v>
      </c>
      <c r="CH68" s="47"/>
      <c r="CI68" s="38">
        <v>96.700829961307704</v>
      </c>
      <c r="CJ68" s="47"/>
      <c r="CK68" s="47"/>
      <c r="CL68" s="47"/>
      <c r="CM68" s="47"/>
      <c r="CN68" s="47"/>
      <c r="CO68" s="47"/>
      <c r="CP68" s="13" t="s">
        <v>437</v>
      </c>
      <c r="CQ68" s="48"/>
      <c r="CR68" s="36">
        <v>309.15320317807198</v>
      </c>
      <c r="CS68" s="54"/>
      <c r="CT68" s="48"/>
      <c r="CU68" s="48"/>
      <c r="CV68" s="48"/>
      <c r="CW68" s="48"/>
      <c r="CX68" s="48"/>
      <c r="CY68" s="48"/>
      <c r="CZ68" s="47"/>
      <c r="DA68" s="38">
        <v>167.41983440155099</v>
      </c>
      <c r="DB68" s="39"/>
      <c r="DC68" s="47"/>
      <c r="DD68" s="47"/>
      <c r="DE68" s="47"/>
      <c r="DF68" s="47"/>
      <c r="DG68" s="47"/>
      <c r="DH68" s="47"/>
      <c r="DK68" s="34" t="s">
        <v>118</v>
      </c>
    </row>
    <row r="69" spans="1:115" s="49" customFormat="1" x14ac:dyDescent="0.3">
      <c r="A69" s="118" t="s">
        <v>113</v>
      </c>
      <c r="B69" s="46" t="s">
        <v>114</v>
      </c>
      <c r="C69" s="61">
        <v>2012</v>
      </c>
      <c r="D69" s="46" t="s">
        <v>115</v>
      </c>
      <c r="E69" s="61"/>
      <c r="F69" s="47" t="s">
        <v>71</v>
      </c>
      <c r="G69" s="47"/>
      <c r="H69" s="61">
        <v>0</v>
      </c>
      <c r="I69" s="12">
        <v>2008</v>
      </c>
      <c r="J69" s="12" t="s">
        <v>555</v>
      </c>
      <c r="K69" s="62">
        <v>1</v>
      </c>
      <c r="L69" s="62">
        <v>5</v>
      </c>
      <c r="M69" s="62">
        <v>5</v>
      </c>
      <c r="N69" s="14"/>
      <c r="O69" s="14" t="s">
        <v>138</v>
      </c>
      <c r="P69" s="14" t="s">
        <v>139</v>
      </c>
      <c r="Q69" s="62" t="s">
        <v>262</v>
      </c>
      <c r="R69" s="12" t="s">
        <v>73</v>
      </c>
      <c r="S69" s="61" t="s">
        <v>116</v>
      </c>
      <c r="T69" s="63" t="s">
        <v>140</v>
      </c>
      <c r="U69" s="63" t="s">
        <v>463</v>
      </c>
      <c r="V69" s="63"/>
      <c r="W69" s="15" t="s">
        <v>141</v>
      </c>
      <c r="X69" s="15" t="s">
        <v>178</v>
      </c>
      <c r="Y69" s="63"/>
      <c r="Z69" s="63"/>
      <c r="AA69" s="63"/>
      <c r="AB69" s="61"/>
      <c r="AC69" s="61" t="s">
        <v>435</v>
      </c>
      <c r="AD69" s="61" t="s">
        <v>49</v>
      </c>
      <c r="AE69" s="61" t="s">
        <v>94</v>
      </c>
      <c r="AF69" s="61" t="s">
        <v>558</v>
      </c>
      <c r="AG69" s="64"/>
      <c r="AH69" s="71"/>
      <c r="AI69" s="64"/>
      <c r="AJ69" s="64"/>
      <c r="AK69" s="71" t="s">
        <v>91</v>
      </c>
      <c r="AL69" s="64">
        <f>CR69-BU69</f>
        <v>400.70000295359876</v>
      </c>
      <c r="AM69" s="64" t="s">
        <v>21</v>
      </c>
      <c r="AN69" s="64"/>
      <c r="AO69" s="64"/>
      <c r="AP69" s="64" t="s">
        <v>123</v>
      </c>
      <c r="AQ69" s="64" t="s">
        <v>77</v>
      </c>
      <c r="AR69" s="64"/>
      <c r="AS69" s="64">
        <f>SQRT(((BX69*BX69)+(CT69*CT69)))</f>
        <v>242.76312033212378</v>
      </c>
      <c r="AT69" s="64"/>
      <c r="AU69" s="64"/>
      <c r="AV69" s="64">
        <v>3</v>
      </c>
      <c r="AW69" s="64" t="s">
        <v>454</v>
      </c>
      <c r="AX69" s="65"/>
      <c r="AY69" s="67">
        <f>DA69-CI69</f>
        <v>8.1945962266127879</v>
      </c>
      <c r="AZ69" s="70" t="s">
        <v>21</v>
      </c>
      <c r="BA69" s="66"/>
      <c r="BB69" s="83"/>
      <c r="BC69" s="66">
        <f>SQRT(((CK69*CK69)+(DC69*DC69)))</f>
        <v>74.161562775714557</v>
      </c>
      <c r="BD69" s="66"/>
      <c r="BE69" s="66">
        <v>3</v>
      </c>
      <c r="BF69" s="68" t="s">
        <v>454</v>
      </c>
      <c r="BG69" s="61"/>
      <c r="BH69" s="61"/>
      <c r="BI69" s="61"/>
      <c r="BJ69" s="61"/>
      <c r="BK69" s="61"/>
      <c r="BL69" s="61"/>
      <c r="BM69" s="61"/>
      <c r="BN69" s="61"/>
      <c r="BO69" s="61"/>
      <c r="BP69" s="48"/>
      <c r="BQ69" s="48"/>
      <c r="BR69" s="48"/>
      <c r="BS69" s="48"/>
      <c r="BT69" s="48" t="s">
        <v>91</v>
      </c>
      <c r="BU69" s="73">
        <f>AVERAGE(BU66:BU68)</f>
        <v>168.02860396504232</v>
      </c>
      <c r="BV69" s="48" t="s">
        <v>142</v>
      </c>
      <c r="BW69" s="48" t="s">
        <v>55</v>
      </c>
      <c r="BX69" s="48">
        <f>_xlfn.STDEV.S(BU66:BU68)</f>
        <v>33.035781868958288</v>
      </c>
      <c r="BY69" s="48"/>
      <c r="BZ69" s="48" t="s">
        <v>434</v>
      </c>
      <c r="CA69" s="48" t="s">
        <v>77</v>
      </c>
      <c r="CB69" s="48"/>
      <c r="CC69" s="48"/>
      <c r="CD69" s="48" t="s">
        <v>156</v>
      </c>
      <c r="CE69" s="48"/>
      <c r="CF69" s="48">
        <v>3</v>
      </c>
      <c r="CG69" s="48" t="s">
        <v>436</v>
      </c>
      <c r="CH69" s="47"/>
      <c r="CI69" s="74">
        <f>AVERAGE(CI66:CI68)</f>
        <v>169.10338580894123</v>
      </c>
      <c r="CJ69" s="47" t="s">
        <v>142</v>
      </c>
      <c r="CK69" s="47">
        <f>_xlfn.STDEV.S(CI66:CI68)</f>
        <v>67.771013781676075</v>
      </c>
      <c r="CL69" s="47"/>
      <c r="CM69" s="47"/>
      <c r="CN69" s="47"/>
      <c r="CO69" s="47">
        <v>3</v>
      </c>
      <c r="CP69" s="47" t="s">
        <v>437</v>
      </c>
      <c r="CQ69" s="48"/>
      <c r="CR69" s="73">
        <f>AVERAGE(CR66:CR68)</f>
        <v>568.72860691864105</v>
      </c>
      <c r="CS69" s="48" t="s">
        <v>142</v>
      </c>
      <c r="CT69" s="48">
        <f>_xlfn.STDEV.S(CR66:CR68)</f>
        <v>240.5048226329273</v>
      </c>
      <c r="CU69" s="48"/>
      <c r="CV69" s="48"/>
      <c r="CW69" s="48"/>
      <c r="CX69" s="48">
        <v>3</v>
      </c>
      <c r="CY69" s="48"/>
      <c r="CZ69" s="47"/>
      <c r="DA69" s="74">
        <f>AVERAGE(DA66:DA68)</f>
        <v>177.29798203555401</v>
      </c>
      <c r="DB69" s="47" t="s">
        <v>142</v>
      </c>
      <c r="DC69" s="47">
        <f>_xlfn.STDEV.S(DA66:DA68)</f>
        <v>30.116890349770891</v>
      </c>
      <c r="DD69" s="47"/>
      <c r="DE69" s="47"/>
      <c r="DF69" s="47"/>
      <c r="DG69" s="47">
        <v>3</v>
      </c>
      <c r="DH69" s="47"/>
      <c r="DK69" s="68"/>
    </row>
    <row r="70" spans="1:115" x14ac:dyDescent="0.3">
      <c r="A70" s="84" t="s">
        <v>113</v>
      </c>
      <c r="B70" s="11" t="s">
        <v>114</v>
      </c>
      <c r="C70" s="12">
        <v>2012</v>
      </c>
      <c r="D70" s="11" t="s">
        <v>115</v>
      </c>
      <c r="F70" s="13" t="s">
        <v>71</v>
      </c>
      <c r="H70" s="12">
        <v>2</v>
      </c>
      <c r="I70" s="12">
        <v>2010</v>
      </c>
      <c r="J70" s="12" t="s">
        <v>555</v>
      </c>
      <c r="K70" s="14">
        <v>1</v>
      </c>
      <c r="L70" s="14">
        <v>5</v>
      </c>
      <c r="M70" s="14">
        <v>5</v>
      </c>
      <c r="O70" s="14" t="s">
        <v>138</v>
      </c>
      <c r="P70" s="14" t="s">
        <v>139</v>
      </c>
      <c r="Q70" s="14" t="s">
        <v>262</v>
      </c>
      <c r="R70" s="12" t="s">
        <v>73</v>
      </c>
      <c r="S70" s="12" t="s">
        <v>116</v>
      </c>
      <c r="T70" s="15" t="s">
        <v>140</v>
      </c>
      <c r="U70" s="15" t="s">
        <v>463</v>
      </c>
      <c r="W70" s="15" t="s">
        <v>141</v>
      </c>
      <c r="X70" s="15" t="s">
        <v>178</v>
      </c>
      <c r="AB70" s="12" t="s">
        <v>167</v>
      </c>
      <c r="AC70" s="12" t="s">
        <v>169</v>
      </c>
      <c r="AD70" s="12" t="s">
        <v>49</v>
      </c>
      <c r="AE70" s="16" t="s">
        <v>556</v>
      </c>
      <c r="AF70" s="12" t="s">
        <v>557</v>
      </c>
      <c r="AK70" s="41" t="s">
        <v>91</v>
      </c>
      <c r="AL70" s="64"/>
      <c r="AO70" s="24"/>
      <c r="AP70" s="24"/>
      <c r="AQ70" s="24"/>
      <c r="AT70" s="24"/>
      <c r="AU70" s="24"/>
      <c r="AV70" s="24"/>
      <c r="AW70" s="24"/>
      <c r="AX70" s="18" t="s">
        <v>29</v>
      </c>
      <c r="BB70" s="83"/>
      <c r="BD70" s="23"/>
      <c r="BT70" s="21" t="s">
        <v>91</v>
      </c>
      <c r="BU70" s="36">
        <v>19.913793103448199</v>
      </c>
      <c r="BV70" s="21" t="s">
        <v>82</v>
      </c>
      <c r="BW70" s="21" t="s">
        <v>55</v>
      </c>
      <c r="CD70" s="21" t="s">
        <v>168</v>
      </c>
      <c r="CG70" s="21" t="s">
        <v>453</v>
      </c>
      <c r="CI70" s="38">
        <v>37.413793103448299</v>
      </c>
      <c r="CJ70" s="47"/>
      <c r="CK70" s="47"/>
      <c r="CP70" s="13" t="s">
        <v>437</v>
      </c>
      <c r="CR70" s="21">
        <v>159.516695972392</v>
      </c>
      <c r="DA70" s="13">
        <v>44.195918498205401</v>
      </c>
      <c r="DK70" s="34" t="s">
        <v>118</v>
      </c>
    </row>
    <row r="71" spans="1:115" x14ac:dyDescent="0.3">
      <c r="A71" s="84" t="s">
        <v>113</v>
      </c>
      <c r="B71" s="11" t="s">
        <v>114</v>
      </c>
      <c r="C71" s="12">
        <v>2012</v>
      </c>
      <c r="D71" s="11" t="s">
        <v>115</v>
      </c>
      <c r="F71" s="13" t="s">
        <v>71</v>
      </c>
      <c r="H71" s="12">
        <v>2</v>
      </c>
      <c r="I71" s="12">
        <v>2010</v>
      </c>
      <c r="J71" s="12" t="s">
        <v>555</v>
      </c>
      <c r="K71" s="14">
        <v>1</v>
      </c>
      <c r="L71" s="14">
        <v>5</v>
      </c>
      <c r="M71" s="14">
        <v>5</v>
      </c>
      <c r="O71" s="14" t="s">
        <v>138</v>
      </c>
      <c r="P71" s="14" t="s">
        <v>139</v>
      </c>
      <c r="Q71" s="14" t="s">
        <v>262</v>
      </c>
      <c r="R71" s="12" t="s">
        <v>73</v>
      </c>
      <c r="S71" s="12" t="s">
        <v>116</v>
      </c>
      <c r="T71" s="15" t="s">
        <v>140</v>
      </c>
      <c r="U71" s="15" t="s">
        <v>463</v>
      </c>
      <c r="W71" s="15" t="s">
        <v>141</v>
      </c>
      <c r="X71" s="15" t="s">
        <v>178</v>
      </c>
      <c r="AB71" s="12" t="s">
        <v>167</v>
      </c>
      <c r="AC71" s="12" t="s">
        <v>170</v>
      </c>
      <c r="AD71" s="12" t="s">
        <v>49</v>
      </c>
      <c r="AE71" s="16" t="s">
        <v>556</v>
      </c>
      <c r="AF71" s="12" t="s">
        <v>557</v>
      </c>
      <c r="AK71" s="41" t="s">
        <v>91</v>
      </c>
      <c r="AL71" s="64"/>
      <c r="AO71" s="24"/>
      <c r="AP71" s="24"/>
      <c r="AQ71" s="24"/>
      <c r="AX71" s="18" t="s">
        <v>29</v>
      </c>
      <c r="BB71" s="83"/>
      <c r="BD71" s="23"/>
      <c r="BT71" s="21" t="s">
        <v>91</v>
      </c>
      <c r="BU71" s="36">
        <v>30.172413793103399</v>
      </c>
      <c r="BV71" s="21" t="s">
        <v>82</v>
      </c>
      <c r="BW71" s="21" t="s">
        <v>55</v>
      </c>
      <c r="CD71" s="21" t="s">
        <v>168</v>
      </c>
      <c r="CG71" s="21" t="s">
        <v>453</v>
      </c>
      <c r="CI71" s="38">
        <v>56.724137931034399</v>
      </c>
      <c r="CJ71" s="47"/>
      <c r="CK71" s="47"/>
      <c r="CP71" s="13" t="s">
        <v>437</v>
      </c>
      <c r="CR71" s="21">
        <v>293.68179232751902</v>
      </c>
      <c r="DA71" s="13">
        <v>61.020049317639902</v>
      </c>
      <c r="DK71" s="34" t="s">
        <v>118</v>
      </c>
    </row>
    <row r="72" spans="1:115" x14ac:dyDescent="0.3">
      <c r="A72" s="84" t="s">
        <v>113</v>
      </c>
      <c r="B72" s="11" t="s">
        <v>114</v>
      </c>
      <c r="C72" s="12">
        <v>2012</v>
      </c>
      <c r="D72" s="11" t="s">
        <v>115</v>
      </c>
      <c r="F72" s="13" t="s">
        <v>71</v>
      </c>
      <c r="H72" s="12">
        <v>2</v>
      </c>
      <c r="I72" s="12">
        <v>2010</v>
      </c>
      <c r="J72" s="12" t="s">
        <v>555</v>
      </c>
      <c r="K72" s="14">
        <v>1</v>
      </c>
      <c r="L72" s="14">
        <v>5</v>
      </c>
      <c r="M72" s="14">
        <v>5</v>
      </c>
      <c r="O72" s="14" t="s">
        <v>138</v>
      </c>
      <c r="P72" s="14" t="s">
        <v>139</v>
      </c>
      <c r="Q72" s="14" t="s">
        <v>262</v>
      </c>
      <c r="R72" s="12" t="s">
        <v>73</v>
      </c>
      <c r="S72" s="12" t="s">
        <v>116</v>
      </c>
      <c r="T72" s="15" t="s">
        <v>140</v>
      </c>
      <c r="U72" s="15" t="s">
        <v>463</v>
      </c>
      <c r="W72" s="15" t="s">
        <v>141</v>
      </c>
      <c r="X72" s="15" t="s">
        <v>178</v>
      </c>
      <c r="AB72" s="12" t="s">
        <v>167</v>
      </c>
      <c r="AC72" s="12" t="s">
        <v>171</v>
      </c>
      <c r="AD72" s="12" t="s">
        <v>49</v>
      </c>
      <c r="AE72" s="16" t="s">
        <v>556</v>
      </c>
      <c r="AF72" s="12" t="s">
        <v>557</v>
      </c>
      <c r="AK72" s="41" t="s">
        <v>91</v>
      </c>
      <c r="AL72" s="64"/>
      <c r="AO72" s="24"/>
      <c r="AP72" s="24"/>
      <c r="AQ72" s="24"/>
      <c r="AX72" s="18" t="s">
        <v>29</v>
      </c>
      <c r="BB72" s="83"/>
      <c r="BD72" s="23"/>
      <c r="BT72" s="21" t="s">
        <v>91</v>
      </c>
      <c r="BU72" s="36">
        <v>28.362068965517299</v>
      </c>
      <c r="BV72" s="21" t="s">
        <v>82</v>
      </c>
      <c r="BW72" s="21" t="s">
        <v>55</v>
      </c>
      <c r="CD72" s="21" t="s">
        <v>168</v>
      </c>
      <c r="CG72" s="21" t="s">
        <v>453</v>
      </c>
      <c r="CI72" s="38">
        <v>26.5517241379311</v>
      </c>
      <c r="CJ72" s="47"/>
      <c r="CK72" s="47"/>
      <c r="CP72" s="13" t="s">
        <v>437</v>
      </c>
      <c r="CR72" s="21">
        <v>139.55471510799001</v>
      </c>
      <c r="DA72" s="13">
        <v>9.6867263025755008</v>
      </c>
      <c r="DK72" s="34" t="s">
        <v>118</v>
      </c>
    </row>
    <row r="73" spans="1:115" x14ac:dyDescent="0.3">
      <c r="A73" s="84" t="s">
        <v>113</v>
      </c>
      <c r="B73" s="11" t="s">
        <v>114</v>
      </c>
      <c r="C73" s="12">
        <v>2012</v>
      </c>
      <c r="D73" s="11" t="s">
        <v>115</v>
      </c>
      <c r="F73" s="13" t="s">
        <v>71</v>
      </c>
      <c r="H73" s="12">
        <v>2</v>
      </c>
      <c r="I73" s="12">
        <v>2010</v>
      </c>
      <c r="J73" s="12" t="s">
        <v>555</v>
      </c>
      <c r="K73" s="14">
        <v>1</v>
      </c>
      <c r="L73" s="14">
        <v>5</v>
      </c>
      <c r="M73" s="14">
        <v>5</v>
      </c>
      <c r="O73" s="14" t="s">
        <v>138</v>
      </c>
      <c r="P73" s="14" t="s">
        <v>139</v>
      </c>
      <c r="Q73" s="14" t="s">
        <v>262</v>
      </c>
      <c r="R73" s="12" t="s">
        <v>73</v>
      </c>
      <c r="S73" s="12" t="s">
        <v>116</v>
      </c>
      <c r="T73" s="15" t="s">
        <v>140</v>
      </c>
      <c r="U73" s="15" t="s">
        <v>463</v>
      </c>
      <c r="W73" s="15" t="s">
        <v>141</v>
      </c>
      <c r="X73" s="15" t="s">
        <v>178</v>
      </c>
      <c r="AB73" s="12" t="s">
        <v>167</v>
      </c>
      <c r="AC73" s="12" t="s">
        <v>172</v>
      </c>
      <c r="AD73" s="12" t="s">
        <v>49</v>
      </c>
      <c r="AE73" s="16" t="s">
        <v>556</v>
      </c>
      <c r="AF73" s="12" t="s">
        <v>557</v>
      </c>
      <c r="AK73" s="41" t="s">
        <v>91</v>
      </c>
      <c r="AL73" s="64"/>
      <c r="AO73" s="24"/>
      <c r="AP73" s="24"/>
      <c r="AQ73" s="24"/>
      <c r="AX73" s="18" t="s">
        <v>29</v>
      </c>
      <c r="BB73" s="83"/>
      <c r="BD73" s="23"/>
      <c r="BT73" s="21" t="s">
        <v>91</v>
      </c>
      <c r="BU73" s="36">
        <v>13.8793103448276</v>
      </c>
      <c r="BV73" s="21" t="s">
        <v>82</v>
      </c>
      <c r="BW73" s="21" t="s">
        <v>55</v>
      </c>
      <c r="CD73" s="21" t="s">
        <v>168</v>
      </c>
      <c r="CG73" s="21" t="s">
        <v>453</v>
      </c>
      <c r="CI73" s="39">
        <v>3.0172413793103399</v>
      </c>
      <c r="CP73" s="13" t="s">
        <v>437</v>
      </c>
      <c r="CR73" s="21">
        <v>94.206310468970898</v>
      </c>
      <c r="DA73" s="13">
        <v>13.2399511577374</v>
      </c>
      <c r="DK73" s="34" t="s">
        <v>118</v>
      </c>
    </row>
    <row r="74" spans="1:115" x14ac:dyDescent="0.3">
      <c r="A74" s="84" t="s">
        <v>113</v>
      </c>
      <c r="B74" s="11" t="s">
        <v>114</v>
      </c>
      <c r="C74" s="12">
        <v>2012</v>
      </c>
      <c r="D74" s="11" t="s">
        <v>115</v>
      </c>
      <c r="F74" s="13" t="s">
        <v>71</v>
      </c>
      <c r="H74" s="12">
        <v>2</v>
      </c>
      <c r="I74" s="12">
        <v>2010</v>
      </c>
      <c r="J74" s="12" t="s">
        <v>555</v>
      </c>
      <c r="K74" s="14">
        <v>1</v>
      </c>
      <c r="L74" s="14">
        <v>5</v>
      </c>
      <c r="M74" s="14">
        <v>5</v>
      </c>
      <c r="O74" s="14" t="s">
        <v>138</v>
      </c>
      <c r="P74" s="14" t="s">
        <v>139</v>
      </c>
      <c r="Q74" s="14" t="s">
        <v>262</v>
      </c>
      <c r="R74" s="12" t="s">
        <v>73</v>
      </c>
      <c r="S74" s="12" t="s">
        <v>116</v>
      </c>
      <c r="T74" s="15" t="s">
        <v>140</v>
      </c>
      <c r="U74" s="15" t="s">
        <v>463</v>
      </c>
      <c r="W74" s="15" t="s">
        <v>141</v>
      </c>
      <c r="X74" s="15" t="s">
        <v>178</v>
      </c>
      <c r="AB74" s="12" t="s">
        <v>167</v>
      </c>
      <c r="AC74" s="12" t="s">
        <v>173</v>
      </c>
      <c r="AD74" s="12" t="s">
        <v>49</v>
      </c>
      <c r="AE74" s="16" t="s">
        <v>556</v>
      </c>
      <c r="AF74" s="12" t="s">
        <v>557</v>
      </c>
      <c r="AH74" s="41"/>
      <c r="AK74" s="41" t="s">
        <v>91</v>
      </c>
      <c r="AL74" s="64"/>
      <c r="AO74" s="24"/>
      <c r="AP74" s="24"/>
      <c r="AQ74" s="24"/>
      <c r="AX74" s="18" t="s">
        <v>29</v>
      </c>
      <c r="BB74" s="83"/>
      <c r="BD74" s="23"/>
      <c r="BT74" s="21" t="s">
        <v>91</v>
      </c>
      <c r="BU74" s="36">
        <v>38.620689655172399</v>
      </c>
      <c r="BV74" s="21" t="s">
        <v>82</v>
      </c>
      <c r="BW74" s="21" t="s">
        <v>55</v>
      </c>
      <c r="CD74" s="21" t="s">
        <v>168</v>
      </c>
      <c r="CG74" s="21" t="s">
        <v>453</v>
      </c>
      <c r="CI74" s="38">
        <v>12.068965517241301</v>
      </c>
      <c r="CP74" s="13" t="s">
        <v>437</v>
      </c>
      <c r="CR74" s="21">
        <v>169.051937190486</v>
      </c>
      <c r="DA74" s="13">
        <v>2.4907011208404199</v>
      </c>
      <c r="DK74" s="34" t="s">
        <v>118</v>
      </c>
    </row>
    <row r="75" spans="1:115" s="49" customFormat="1" x14ac:dyDescent="0.3">
      <c r="A75" s="118" t="s">
        <v>113</v>
      </c>
      <c r="B75" s="46" t="s">
        <v>114</v>
      </c>
      <c r="C75" s="61">
        <v>2012</v>
      </c>
      <c r="D75" s="46" t="s">
        <v>115</v>
      </c>
      <c r="E75" s="61"/>
      <c r="F75" s="47" t="s">
        <v>71</v>
      </c>
      <c r="G75" s="47"/>
      <c r="H75" s="61">
        <v>2</v>
      </c>
      <c r="I75" s="12">
        <v>2010</v>
      </c>
      <c r="J75" s="12" t="s">
        <v>555</v>
      </c>
      <c r="K75" s="62">
        <v>1</v>
      </c>
      <c r="L75" s="62">
        <v>5</v>
      </c>
      <c r="M75" s="62">
        <v>5</v>
      </c>
      <c r="N75" s="14"/>
      <c r="O75" s="14" t="s">
        <v>138</v>
      </c>
      <c r="P75" s="14" t="s">
        <v>139</v>
      </c>
      <c r="Q75" s="62" t="s">
        <v>262</v>
      </c>
      <c r="R75" s="12" t="s">
        <v>73</v>
      </c>
      <c r="S75" s="61" t="s">
        <v>116</v>
      </c>
      <c r="T75" s="63" t="s">
        <v>140</v>
      </c>
      <c r="U75" s="63" t="s">
        <v>463</v>
      </c>
      <c r="V75" s="63"/>
      <c r="W75" s="15" t="s">
        <v>141</v>
      </c>
      <c r="X75" s="15" t="s">
        <v>178</v>
      </c>
      <c r="Y75" s="63"/>
      <c r="Z75" s="63"/>
      <c r="AA75" s="63"/>
      <c r="AB75" s="61"/>
      <c r="AC75" s="61" t="s">
        <v>433</v>
      </c>
      <c r="AD75" s="61" t="s">
        <v>49</v>
      </c>
      <c r="AE75" s="61" t="s">
        <v>556</v>
      </c>
      <c r="AF75" s="61" t="s">
        <v>557</v>
      </c>
      <c r="AG75" s="64"/>
      <c r="AH75" s="71"/>
      <c r="AI75" s="64"/>
      <c r="AJ75" s="64"/>
      <c r="AK75" s="71" t="s">
        <v>91</v>
      </c>
      <c r="AL75" s="64">
        <f>CR75-BU75</f>
        <v>145.01263504105779</v>
      </c>
      <c r="AM75" s="64" t="s">
        <v>21</v>
      </c>
      <c r="AN75" s="64"/>
      <c r="AO75" s="64"/>
      <c r="AP75" s="64" t="s">
        <v>123</v>
      </c>
      <c r="AQ75" s="64" t="s">
        <v>77</v>
      </c>
      <c r="AR75" s="64"/>
      <c r="AS75" s="64">
        <f>SQRT(((BX75*BX75)+(CT75*CT75)))</f>
        <v>74.897261092415292</v>
      </c>
      <c r="AT75" s="64" t="s">
        <v>156</v>
      </c>
      <c r="AU75" s="64"/>
      <c r="AV75" s="64">
        <v>5</v>
      </c>
      <c r="AW75" s="64" t="s">
        <v>454</v>
      </c>
      <c r="AX75" s="65"/>
      <c r="AY75" s="67">
        <f>DA75-CI75</f>
        <v>-1.0285031343933611</v>
      </c>
      <c r="AZ75" s="70" t="s">
        <v>21</v>
      </c>
      <c r="BA75" s="66"/>
      <c r="BB75" s="83"/>
      <c r="BC75" s="66">
        <f>SQRT(((CK75*CK75)+(DC75*DC75)))</f>
        <v>32.898345250300537</v>
      </c>
      <c r="BD75" s="66"/>
      <c r="BE75" s="66">
        <v>5</v>
      </c>
      <c r="BF75" s="68" t="s">
        <v>454</v>
      </c>
      <c r="BG75" s="61"/>
      <c r="BH75" s="61"/>
      <c r="BI75" s="61"/>
      <c r="BJ75" s="61"/>
      <c r="BK75" s="61"/>
      <c r="BL75" s="61"/>
      <c r="BM75" s="61"/>
      <c r="BN75" s="61"/>
      <c r="BO75" s="61"/>
      <c r="BP75" s="48"/>
      <c r="BQ75" s="48"/>
      <c r="BR75" s="48"/>
      <c r="BS75" s="48"/>
      <c r="BT75" s="48" t="s">
        <v>91</v>
      </c>
      <c r="BU75" s="73">
        <f>AVERAGE(BU70:BU74)</f>
        <v>26.189655172413779</v>
      </c>
      <c r="BV75" s="48" t="s">
        <v>142</v>
      </c>
      <c r="BW75" s="48" t="s">
        <v>55</v>
      </c>
      <c r="BX75" s="48">
        <f>_xlfn.STDEV.S(BU70:BU74)</f>
        <v>9.5661303659504444</v>
      </c>
      <c r="BY75" s="48"/>
      <c r="BZ75" s="48" t="s">
        <v>434</v>
      </c>
      <c r="CA75" s="48" t="s">
        <v>77</v>
      </c>
      <c r="CB75" s="48"/>
      <c r="CC75" s="48"/>
      <c r="CD75" s="48" t="s">
        <v>156</v>
      </c>
      <c r="CE75" s="48"/>
      <c r="CF75" s="48">
        <v>5</v>
      </c>
      <c r="CG75" s="48" t="s">
        <v>436</v>
      </c>
      <c r="CH75" s="47"/>
      <c r="CI75" s="74">
        <f>AVERAGE(CI70:CI74)</f>
        <v>27.155172413793089</v>
      </c>
      <c r="CJ75" s="47" t="s">
        <v>142</v>
      </c>
      <c r="CK75" s="47">
        <f>_xlfn.STDEV.S(CI70:CI74)</f>
        <v>21.155144310466664</v>
      </c>
      <c r="CL75" s="47"/>
      <c r="CM75" s="47"/>
      <c r="CN75" s="47"/>
      <c r="CO75" s="47">
        <v>5</v>
      </c>
      <c r="CP75" s="47" t="s">
        <v>437</v>
      </c>
      <c r="CQ75" s="48"/>
      <c r="CR75" s="73">
        <f>AVERAGE(CR70:CR74)</f>
        <v>171.20229021347157</v>
      </c>
      <c r="CS75" s="73" t="s">
        <v>142</v>
      </c>
      <c r="CT75" s="73">
        <f>_xlfn.STDEV.S(CR70:CR74)</f>
        <v>74.283839891103284</v>
      </c>
      <c r="CU75" s="73"/>
      <c r="CV75" s="73"/>
      <c r="CW75" s="73"/>
      <c r="CX75" s="73">
        <v>5</v>
      </c>
      <c r="CY75" s="48"/>
      <c r="CZ75" s="47"/>
      <c r="DA75" s="47">
        <f>AVERAGE(DA70:DA74)</f>
        <v>26.126669279399728</v>
      </c>
      <c r="DB75" s="47" t="s">
        <v>142</v>
      </c>
      <c r="DC75" s="47">
        <f>_xlfn.STDEV.S(DA70:DA74)</f>
        <v>25.1944634674228</v>
      </c>
      <c r="DD75" s="47"/>
      <c r="DE75" s="47"/>
      <c r="DF75" s="47"/>
      <c r="DG75" s="47">
        <v>5</v>
      </c>
      <c r="DH75" s="47"/>
      <c r="DK75" s="68"/>
    </row>
    <row r="76" spans="1:115" s="49" customFormat="1" x14ac:dyDescent="0.3">
      <c r="A76" s="84" t="s">
        <v>113</v>
      </c>
      <c r="B76" s="11" t="s">
        <v>114</v>
      </c>
      <c r="C76" s="12">
        <v>2012</v>
      </c>
      <c r="D76" s="11" t="s">
        <v>115</v>
      </c>
      <c r="E76" s="12"/>
      <c r="F76" s="13" t="s">
        <v>71</v>
      </c>
      <c r="G76" s="47"/>
      <c r="H76" s="16">
        <v>1</v>
      </c>
      <c r="I76" s="12">
        <v>2009</v>
      </c>
      <c r="J76" s="12" t="s">
        <v>555</v>
      </c>
      <c r="K76" s="14">
        <v>1</v>
      </c>
      <c r="L76" s="14">
        <v>5</v>
      </c>
      <c r="M76" s="14">
        <v>5</v>
      </c>
      <c r="N76" s="14"/>
      <c r="O76" s="14" t="s">
        <v>138</v>
      </c>
      <c r="P76" s="14" t="s">
        <v>139</v>
      </c>
      <c r="Q76" s="14" t="s">
        <v>262</v>
      </c>
      <c r="R76" s="12" t="s">
        <v>73</v>
      </c>
      <c r="S76" s="12" t="s">
        <v>116</v>
      </c>
      <c r="T76" s="15" t="s">
        <v>140</v>
      </c>
      <c r="U76" s="15" t="s">
        <v>463</v>
      </c>
      <c r="V76" s="63"/>
      <c r="W76" s="15" t="s">
        <v>141</v>
      </c>
      <c r="X76" s="15" t="s">
        <v>178</v>
      </c>
      <c r="Y76" s="63"/>
      <c r="Z76" s="63"/>
      <c r="AA76" s="63"/>
      <c r="AB76" s="12" t="s">
        <v>167</v>
      </c>
      <c r="AC76" s="12" t="s">
        <v>169</v>
      </c>
      <c r="AD76" s="12" t="s">
        <v>49</v>
      </c>
      <c r="AE76" s="16" t="s">
        <v>556</v>
      </c>
      <c r="AF76" s="12" t="s">
        <v>557</v>
      </c>
      <c r="AG76" s="64"/>
      <c r="AH76" s="71"/>
      <c r="AI76" s="64"/>
      <c r="AJ76" s="64"/>
      <c r="AK76" s="41" t="s">
        <v>91</v>
      </c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5"/>
      <c r="AY76" s="67"/>
      <c r="AZ76" s="70"/>
      <c r="BA76" s="66"/>
      <c r="BB76" s="83"/>
      <c r="BC76" s="66"/>
      <c r="BD76" s="66"/>
      <c r="BE76" s="66"/>
      <c r="BF76" s="68"/>
      <c r="BG76" s="61"/>
      <c r="BH76" s="61"/>
      <c r="BI76" s="61"/>
      <c r="BJ76" s="61"/>
      <c r="BK76" s="61"/>
      <c r="BL76" s="61"/>
      <c r="BM76" s="61"/>
      <c r="BN76" s="61"/>
      <c r="BO76" s="61"/>
      <c r="BP76" s="48"/>
      <c r="BQ76" s="48"/>
      <c r="BR76" s="48"/>
      <c r="BS76" s="48"/>
      <c r="BT76" s="21" t="s">
        <v>91</v>
      </c>
      <c r="BU76" s="36">
        <v>19.913793103448199</v>
      </c>
      <c r="BV76" s="21" t="s">
        <v>82</v>
      </c>
      <c r="BW76" s="21" t="s">
        <v>55</v>
      </c>
      <c r="BX76" s="48"/>
      <c r="BY76" s="48"/>
      <c r="BZ76" s="48"/>
      <c r="CA76" s="48"/>
      <c r="CB76" s="48"/>
      <c r="CC76" s="48"/>
      <c r="CD76" s="21" t="s">
        <v>168</v>
      </c>
      <c r="CE76" s="21"/>
      <c r="CF76" s="48"/>
      <c r="CG76" s="21" t="s">
        <v>436</v>
      </c>
      <c r="CH76" s="47"/>
      <c r="CI76" s="38">
        <v>37.413793103448299</v>
      </c>
      <c r="CJ76" s="47"/>
      <c r="CK76" s="47"/>
      <c r="CL76" s="47"/>
      <c r="CM76" s="47"/>
      <c r="CN76" s="47"/>
      <c r="CO76" s="47"/>
      <c r="CP76" s="13" t="s">
        <v>437</v>
      </c>
      <c r="CQ76" s="48"/>
      <c r="CR76" s="36">
        <v>144.07484407484401</v>
      </c>
      <c r="CS76" s="54"/>
      <c r="CT76" s="48"/>
      <c r="CU76" s="48"/>
      <c r="CV76" s="48"/>
      <c r="CW76" s="48"/>
      <c r="CX76" s="48"/>
      <c r="CY76" s="48"/>
      <c r="CZ76" s="47"/>
      <c r="DA76" s="38">
        <v>13.8253638253638</v>
      </c>
      <c r="DB76" s="47"/>
      <c r="DC76" s="47"/>
      <c r="DD76" s="47"/>
      <c r="DE76" s="47"/>
      <c r="DF76" s="47"/>
      <c r="DG76" s="47"/>
      <c r="DH76" s="47"/>
      <c r="DK76" s="34" t="s">
        <v>118</v>
      </c>
    </row>
    <row r="77" spans="1:115" s="49" customFormat="1" x14ac:dyDescent="0.3">
      <c r="A77" s="84" t="s">
        <v>113</v>
      </c>
      <c r="B77" s="11" t="s">
        <v>114</v>
      </c>
      <c r="C77" s="12">
        <v>2012</v>
      </c>
      <c r="D77" s="11" t="s">
        <v>115</v>
      </c>
      <c r="E77" s="12"/>
      <c r="F77" s="13" t="s">
        <v>71</v>
      </c>
      <c r="G77" s="47"/>
      <c r="H77" s="16">
        <v>1</v>
      </c>
      <c r="I77" s="12">
        <v>2009</v>
      </c>
      <c r="J77" s="12" t="s">
        <v>555</v>
      </c>
      <c r="K77" s="14">
        <v>1</v>
      </c>
      <c r="L77" s="14">
        <v>5</v>
      </c>
      <c r="M77" s="14">
        <v>5</v>
      </c>
      <c r="N77" s="14"/>
      <c r="O77" s="14" t="s">
        <v>138</v>
      </c>
      <c r="P77" s="14" t="s">
        <v>139</v>
      </c>
      <c r="Q77" s="14" t="s">
        <v>262</v>
      </c>
      <c r="R77" s="12" t="s">
        <v>73</v>
      </c>
      <c r="S77" s="12" t="s">
        <v>116</v>
      </c>
      <c r="T77" s="15" t="s">
        <v>140</v>
      </c>
      <c r="U77" s="15" t="s">
        <v>463</v>
      </c>
      <c r="V77" s="63"/>
      <c r="W77" s="15" t="s">
        <v>141</v>
      </c>
      <c r="X77" s="15" t="s">
        <v>178</v>
      </c>
      <c r="Y77" s="63"/>
      <c r="Z77" s="63"/>
      <c r="AA77" s="63"/>
      <c r="AB77" s="12" t="s">
        <v>167</v>
      </c>
      <c r="AC77" s="12" t="s">
        <v>170</v>
      </c>
      <c r="AD77" s="12" t="s">
        <v>49</v>
      </c>
      <c r="AE77" s="16" t="s">
        <v>556</v>
      </c>
      <c r="AF77" s="12" t="s">
        <v>557</v>
      </c>
      <c r="AG77" s="64"/>
      <c r="AH77" s="71"/>
      <c r="AI77" s="64"/>
      <c r="AJ77" s="64"/>
      <c r="AK77" s="41" t="s">
        <v>91</v>
      </c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5"/>
      <c r="AY77" s="67"/>
      <c r="AZ77" s="70"/>
      <c r="BA77" s="66"/>
      <c r="BB77" s="83"/>
      <c r="BC77" s="66"/>
      <c r="BD77" s="66"/>
      <c r="BE77" s="66"/>
      <c r="BF77" s="68"/>
      <c r="BG77" s="61"/>
      <c r="BH77" s="61"/>
      <c r="BI77" s="61"/>
      <c r="BJ77" s="61"/>
      <c r="BK77" s="61"/>
      <c r="BL77" s="61"/>
      <c r="BM77" s="61"/>
      <c r="BN77" s="61"/>
      <c r="BO77" s="61"/>
      <c r="BP77" s="48"/>
      <c r="BQ77" s="48"/>
      <c r="BR77" s="48"/>
      <c r="BS77" s="48"/>
      <c r="BT77" s="21" t="s">
        <v>91</v>
      </c>
      <c r="BU77" s="36">
        <v>30.172413793103399</v>
      </c>
      <c r="BV77" s="21" t="s">
        <v>82</v>
      </c>
      <c r="BW77" s="21" t="s">
        <v>55</v>
      </c>
      <c r="BX77" s="48"/>
      <c r="BY77" s="48"/>
      <c r="BZ77" s="48"/>
      <c r="CA77" s="48"/>
      <c r="CB77" s="48"/>
      <c r="CC77" s="48"/>
      <c r="CD77" s="21" t="s">
        <v>168</v>
      </c>
      <c r="CE77" s="21"/>
      <c r="CF77" s="48"/>
      <c r="CG77" s="21" t="s">
        <v>436</v>
      </c>
      <c r="CH77" s="47"/>
      <c r="CI77" s="38">
        <v>56.724137931034399</v>
      </c>
      <c r="CJ77" s="47"/>
      <c r="CK77" s="47"/>
      <c r="CL77" s="47"/>
      <c r="CM77" s="47"/>
      <c r="CN77" s="47"/>
      <c r="CO77" s="47"/>
      <c r="CP77" s="13" t="s">
        <v>437</v>
      </c>
      <c r="CQ77" s="48"/>
      <c r="CR77" s="36">
        <v>170.51282051282001</v>
      </c>
      <c r="CS77" s="54"/>
      <c r="CT77" s="48"/>
      <c r="CU77" s="48"/>
      <c r="CV77" s="48"/>
      <c r="CW77" s="48"/>
      <c r="CX77" s="48"/>
      <c r="CY77" s="48"/>
      <c r="CZ77" s="47"/>
      <c r="DA77" s="38">
        <v>81.011781011780997</v>
      </c>
      <c r="DB77" s="47"/>
      <c r="DC77" s="47"/>
      <c r="DD77" s="47"/>
      <c r="DE77" s="47"/>
      <c r="DF77" s="47"/>
      <c r="DG77" s="47"/>
      <c r="DH77" s="47"/>
      <c r="DK77" s="34" t="s">
        <v>118</v>
      </c>
    </row>
    <row r="78" spans="1:115" s="49" customFormat="1" x14ac:dyDescent="0.3">
      <c r="A78" s="84" t="s">
        <v>113</v>
      </c>
      <c r="B78" s="11" t="s">
        <v>114</v>
      </c>
      <c r="C78" s="12">
        <v>2012</v>
      </c>
      <c r="D78" s="11" t="s">
        <v>115</v>
      </c>
      <c r="E78" s="12"/>
      <c r="F78" s="13" t="s">
        <v>71</v>
      </c>
      <c r="G78" s="47"/>
      <c r="H78" s="16">
        <v>1</v>
      </c>
      <c r="I78" s="12">
        <v>2009</v>
      </c>
      <c r="J78" s="12" t="s">
        <v>555</v>
      </c>
      <c r="K78" s="14">
        <v>1</v>
      </c>
      <c r="L78" s="14">
        <v>5</v>
      </c>
      <c r="M78" s="14">
        <v>5</v>
      </c>
      <c r="N78" s="14"/>
      <c r="O78" s="14" t="s">
        <v>138</v>
      </c>
      <c r="P78" s="14" t="s">
        <v>139</v>
      </c>
      <c r="Q78" s="14" t="s">
        <v>262</v>
      </c>
      <c r="R78" s="12" t="s">
        <v>73</v>
      </c>
      <c r="S78" s="12" t="s">
        <v>116</v>
      </c>
      <c r="T78" s="15" t="s">
        <v>140</v>
      </c>
      <c r="U78" s="15" t="s">
        <v>463</v>
      </c>
      <c r="V78" s="63"/>
      <c r="W78" s="15" t="s">
        <v>141</v>
      </c>
      <c r="X78" s="15" t="s">
        <v>178</v>
      </c>
      <c r="Y78" s="63"/>
      <c r="Z78" s="63"/>
      <c r="AA78" s="63"/>
      <c r="AB78" s="12" t="s">
        <v>167</v>
      </c>
      <c r="AC78" s="12" t="s">
        <v>171</v>
      </c>
      <c r="AD78" s="12" t="s">
        <v>49</v>
      </c>
      <c r="AE78" s="16" t="s">
        <v>556</v>
      </c>
      <c r="AF78" s="12" t="s">
        <v>557</v>
      </c>
      <c r="AG78" s="64"/>
      <c r="AH78" s="71"/>
      <c r="AI78" s="64"/>
      <c r="AJ78" s="64"/>
      <c r="AK78" s="41" t="s">
        <v>91</v>
      </c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5"/>
      <c r="AY78" s="67"/>
      <c r="AZ78" s="70"/>
      <c r="BA78" s="66"/>
      <c r="BB78" s="83"/>
      <c r="BC78" s="66"/>
      <c r="BD78" s="66"/>
      <c r="BE78" s="66"/>
      <c r="BF78" s="68"/>
      <c r="BG78" s="61"/>
      <c r="BH78" s="61"/>
      <c r="BI78" s="61"/>
      <c r="BJ78" s="61"/>
      <c r="BK78" s="61"/>
      <c r="BL78" s="61"/>
      <c r="BM78" s="61"/>
      <c r="BN78" s="61"/>
      <c r="BO78" s="61"/>
      <c r="BP78" s="48"/>
      <c r="BQ78" s="48"/>
      <c r="BR78" s="48"/>
      <c r="BS78" s="48"/>
      <c r="BT78" s="21" t="s">
        <v>91</v>
      </c>
      <c r="BU78" s="36">
        <v>28.362068965517299</v>
      </c>
      <c r="BV78" s="21" t="s">
        <v>82</v>
      </c>
      <c r="BW78" s="21" t="s">
        <v>55</v>
      </c>
      <c r="BX78" s="48"/>
      <c r="BY78" s="48"/>
      <c r="BZ78" s="48"/>
      <c r="CA78" s="48"/>
      <c r="CB78" s="48"/>
      <c r="CC78" s="48"/>
      <c r="CD78" s="21" t="s">
        <v>168</v>
      </c>
      <c r="CE78" s="21"/>
      <c r="CF78" s="48"/>
      <c r="CG78" s="21" t="s">
        <v>436</v>
      </c>
      <c r="CH78" s="47"/>
      <c r="CI78" s="38">
        <v>26.5517241379311</v>
      </c>
      <c r="CJ78" s="47"/>
      <c r="CK78" s="47"/>
      <c r="CL78" s="47"/>
      <c r="CM78" s="47"/>
      <c r="CN78" s="47"/>
      <c r="CO78" s="47"/>
      <c r="CP78" s="13" t="s">
        <v>437</v>
      </c>
      <c r="CQ78" s="48"/>
      <c r="CR78" s="36">
        <v>132.18988218988201</v>
      </c>
      <c r="CS78" s="54"/>
      <c r="CT78" s="48"/>
      <c r="CU78" s="48"/>
      <c r="CV78" s="48"/>
      <c r="CW78" s="48"/>
      <c r="CX78" s="48"/>
      <c r="CY78" s="48"/>
      <c r="CZ78" s="47"/>
      <c r="DA78" s="38">
        <v>11.6424116424116</v>
      </c>
      <c r="DB78" s="47"/>
      <c r="DC78" s="47"/>
      <c r="DD78" s="47"/>
      <c r="DE78" s="47"/>
      <c r="DF78" s="47"/>
      <c r="DG78" s="47"/>
      <c r="DH78" s="47"/>
      <c r="DK78" s="34" t="s">
        <v>118</v>
      </c>
    </row>
    <row r="79" spans="1:115" s="49" customFormat="1" x14ac:dyDescent="0.3">
      <c r="A79" s="84" t="s">
        <v>113</v>
      </c>
      <c r="B79" s="11" t="s">
        <v>114</v>
      </c>
      <c r="C79" s="12">
        <v>2012</v>
      </c>
      <c r="D79" s="11" t="s">
        <v>115</v>
      </c>
      <c r="E79" s="12"/>
      <c r="F79" s="13" t="s">
        <v>71</v>
      </c>
      <c r="G79" s="47"/>
      <c r="H79" s="16">
        <v>1</v>
      </c>
      <c r="I79" s="12">
        <v>2009</v>
      </c>
      <c r="J79" s="12" t="s">
        <v>555</v>
      </c>
      <c r="K79" s="14">
        <v>1</v>
      </c>
      <c r="L79" s="14">
        <v>5</v>
      </c>
      <c r="M79" s="14">
        <v>5</v>
      </c>
      <c r="N79" s="14"/>
      <c r="O79" s="14" t="s">
        <v>138</v>
      </c>
      <c r="P79" s="14" t="s">
        <v>139</v>
      </c>
      <c r="Q79" s="14" t="s">
        <v>262</v>
      </c>
      <c r="R79" s="12" t="s">
        <v>73</v>
      </c>
      <c r="S79" s="12" t="s">
        <v>116</v>
      </c>
      <c r="T79" s="15" t="s">
        <v>140</v>
      </c>
      <c r="U79" s="15" t="s">
        <v>463</v>
      </c>
      <c r="V79" s="63"/>
      <c r="W79" s="15" t="s">
        <v>141</v>
      </c>
      <c r="X79" s="15" t="s">
        <v>178</v>
      </c>
      <c r="Y79" s="63"/>
      <c r="Z79" s="63"/>
      <c r="AA79" s="63"/>
      <c r="AB79" s="12" t="s">
        <v>167</v>
      </c>
      <c r="AC79" s="12" t="s">
        <v>172</v>
      </c>
      <c r="AD79" s="12" t="s">
        <v>49</v>
      </c>
      <c r="AE79" s="16" t="s">
        <v>556</v>
      </c>
      <c r="AF79" s="12" t="s">
        <v>557</v>
      </c>
      <c r="AG79" s="64"/>
      <c r="AH79" s="71"/>
      <c r="AI79" s="64"/>
      <c r="AJ79" s="64"/>
      <c r="AK79" s="41" t="s">
        <v>91</v>
      </c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5"/>
      <c r="AY79" s="67"/>
      <c r="AZ79" s="70"/>
      <c r="BA79" s="66"/>
      <c r="BB79" s="83"/>
      <c r="BC79" s="66"/>
      <c r="BD79" s="66"/>
      <c r="BE79" s="66"/>
      <c r="BF79" s="68"/>
      <c r="BG79" s="61"/>
      <c r="BH79" s="61"/>
      <c r="BI79" s="61"/>
      <c r="BJ79" s="61"/>
      <c r="BK79" s="61"/>
      <c r="BL79" s="61"/>
      <c r="BM79" s="61"/>
      <c r="BN79" s="61"/>
      <c r="BO79" s="61"/>
      <c r="BP79" s="48"/>
      <c r="BQ79" s="48"/>
      <c r="BR79" s="48"/>
      <c r="BS79" s="48"/>
      <c r="BT79" s="21" t="s">
        <v>91</v>
      </c>
      <c r="BU79" s="36">
        <v>13.8793103448276</v>
      </c>
      <c r="BV79" s="21" t="s">
        <v>82</v>
      </c>
      <c r="BW79" s="21" t="s">
        <v>55</v>
      </c>
      <c r="BX79" s="21"/>
      <c r="BY79" s="48"/>
      <c r="BZ79" s="48"/>
      <c r="CA79" s="48"/>
      <c r="CB79" s="48"/>
      <c r="CC79" s="48"/>
      <c r="CD79" s="21" t="s">
        <v>168</v>
      </c>
      <c r="CE79" s="21"/>
      <c r="CF79" s="48"/>
      <c r="CG79" s="21" t="s">
        <v>436</v>
      </c>
      <c r="CH79" s="47"/>
      <c r="CI79" s="39">
        <v>3.0172413793103399</v>
      </c>
      <c r="CJ79" s="13"/>
      <c r="CK79" s="13"/>
      <c r="CL79" s="13"/>
      <c r="CM79" s="13"/>
      <c r="CN79" s="13"/>
      <c r="CO79" s="13"/>
      <c r="CP79" s="13" t="s">
        <v>437</v>
      </c>
      <c r="CQ79" s="48"/>
      <c r="CR79" s="36">
        <v>97.758620689655203</v>
      </c>
      <c r="CS79" s="21"/>
      <c r="CT79" s="21"/>
      <c r="CU79" s="21"/>
      <c r="CV79" s="21"/>
      <c r="CW79" s="21"/>
      <c r="CX79" s="21"/>
      <c r="CY79" s="48"/>
      <c r="CZ79" s="47"/>
      <c r="DA79" s="38">
        <v>17.5</v>
      </c>
      <c r="DB79" s="13"/>
      <c r="DC79" s="13"/>
      <c r="DD79" s="13"/>
      <c r="DE79" s="13"/>
      <c r="DF79" s="13"/>
      <c r="DG79" s="13"/>
      <c r="DH79" s="47"/>
      <c r="DK79" s="34" t="s">
        <v>118</v>
      </c>
    </row>
    <row r="80" spans="1:115" s="49" customFormat="1" x14ac:dyDescent="0.3">
      <c r="A80" s="84" t="s">
        <v>113</v>
      </c>
      <c r="B80" s="11" t="s">
        <v>114</v>
      </c>
      <c r="C80" s="12">
        <v>2012</v>
      </c>
      <c r="D80" s="11" t="s">
        <v>115</v>
      </c>
      <c r="E80" s="12"/>
      <c r="F80" s="13" t="s">
        <v>71</v>
      </c>
      <c r="G80" s="47"/>
      <c r="H80" s="16">
        <v>1</v>
      </c>
      <c r="I80" s="12">
        <v>2009</v>
      </c>
      <c r="J80" s="12" t="s">
        <v>555</v>
      </c>
      <c r="K80" s="14">
        <v>1</v>
      </c>
      <c r="L80" s="14">
        <v>5</v>
      </c>
      <c r="M80" s="14">
        <v>5</v>
      </c>
      <c r="N80" s="14"/>
      <c r="O80" s="14" t="s">
        <v>138</v>
      </c>
      <c r="P80" s="14" t="s">
        <v>139</v>
      </c>
      <c r="Q80" s="14" t="s">
        <v>262</v>
      </c>
      <c r="R80" s="12" t="s">
        <v>73</v>
      </c>
      <c r="S80" s="12" t="s">
        <v>116</v>
      </c>
      <c r="T80" s="15" t="s">
        <v>140</v>
      </c>
      <c r="U80" s="15" t="s">
        <v>463</v>
      </c>
      <c r="V80" s="63"/>
      <c r="W80" s="15" t="s">
        <v>141</v>
      </c>
      <c r="X80" s="15" t="s">
        <v>178</v>
      </c>
      <c r="Y80" s="63"/>
      <c r="Z80" s="63"/>
      <c r="AA80" s="63"/>
      <c r="AB80" s="12" t="s">
        <v>167</v>
      </c>
      <c r="AC80" s="12" t="s">
        <v>173</v>
      </c>
      <c r="AD80" s="12" t="s">
        <v>49</v>
      </c>
      <c r="AE80" s="16" t="s">
        <v>556</v>
      </c>
      <c r="AF80" s="12" t="s">
        <v>557</v>
      </c>
      <c r="AG80" s="64"/>
      <c r="AH80" s="71"/>
      <c r="AI80" s="64"/>
      <c r="AJ80" s="64"/>
      <c r="AK80" s="41" t="s">
        <v>91</v>
      </c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5"/>
      <c r="AY80" s="67"/>
      <c r="AZ80" s="70"/>
      <c r="BA80" s="66"/>
      <c r="BB80" s="83"/>
      <c r="BC80" s="66"/>
      <c r="BD80" s="66"/>
      <c r="BE80" s="66"/>
      <c r="BF80" s="68"/>
      <c r="BG80" s="61"/>
      <c r="BH80" s="61"/>
      <c r="BI80" s="61"/>
      <c r="BJ80" s="61"/>
      <c r="BK80" s="61"/>
      <c r="BL80" s="61"/>
      <c r="BM80" s="61"/>
      <c r="BN80" s="61"/>
      <c r="BO80" s="61"/>
      <c r="BP80" s="48"/>
      <c r="BQ80" s="48"/>
      <c r="BR80" s="48"/>
      <c r="BS80" s="48"/>
      <c r="BT80" s="21" t="s">
        <v>91</v>
      </c>
      <c r="BU80" s="36">
        <v>38.620689655172399</v>
      </c>
      <c r="BV80" s="21" t="s">
        <v>82</v>
      </c>
      <c r="BW80" s="21" t="s">
        <v>55</v>
      </c>
      <c r="BX80" s="21"/>
      <c r="BY80" s="48"/>
      <c r="BZ80" s="48"/>
      <c r="CA80" s="48"/>
      <c r="CB80" s="48"/>
      <c r="CC80" s="48"/>
      <c r="CD80" s="21" t="s">
        <v>168</v>
      </c>
      <c r="CE80" s="21"/>
      <c r="CF80" s="48"/>
      <c r="CG80" s="21" t="s">
        <v>436</v>
      </c>
      <c r="CH80" s="47"/>
      <c r="CI80" s="38">
        <v>12.068965517241301</v>
      </c>
      <c r="CJ80" s="13"/>
      <c r="CK80" s="13"/>
      <c r="CL80" s="13"/>
      <c r="CM80" s="13"/>
      <c r="CN80" s="13"/>
      <c r="CO80" s="13"/>
      <c r="CP80" s="13" t="s">
        <v>437</v>
      </c>
      <c r="CQ80" s="48"/>
      <c r="CR80" s="36">
        <v>172.586206896551</v>
      </c>
      <c r="CS80" s="21"/>
      <c r="CT80" s="21"/>
      <c r="CU80" s="21"/>
      <c r="CV80" s="21"/>
      <c r="CW80" s="21"/>
      <c r="CX80" s="21"/>
      <c r="CY80" s="48"/>
      <c r="CZ80" s="47"/>
      <c r="DA80" s="38">
        <v>6.63793103448279</v>
      </c>
      <c r="DB80" s="13"/>
      <c r="DC80" s="13"/>
      <c r="DD80" s="13"/>
      <c r="DE80" s="13"/>
      <c r="DF80" s="13"/>
      <c r="DG80" s="13"/>
      <c r="DH80" s="47"/>
      <c r="DK80" s="34" t="s">
        <v>118</v>
      </c>
    </row>
    <row r="81" spans="1:115" s="49" customFormat="1" x14ac:dyDescent="0.3">
      <c r="A81" s="118" t="s">
        <v>113</v>
      </c>
      <c r="B81" s="46" t="s">
        <v>114</v>
      </c>
      <c r="C81" s="61">
        <v>2012</v>
      </c>
      <c r="D81" s="46" t="s">
        <v>115</v>
      </c>
      <c r="E81" s="61"/>
      <c r="F81" s="47" t="s">
        <v>71</v>
      </c>
      <c r="G81" s="47"/>
      <c r="H81" s="61">
        <v>1</v>
      </c>
      <c r="I81" s="12">
        <v>2009</v>
      </c>
      <c r="J81" s="12" t="s">
        <v>555</v>
      </c>
      <c r="K81" s="62">
        <v>1</v>
      </c>
      <c r="L81" s="62">
        <v>5</v>
      </c>
      <c r="M81" s="62">
        <v>5</v>
      </c>
      <c r="N81" s="14"/>
      <c r="O81" s="14" t="s">
        <v>138</v>
      </c>
      <c r="P81" s="14" t="s">
        <v>139</v>
      </c>
      <c r="Q81" s="62" t="s">
        <v>262</v>
      </c>
      <c r="R81" s="12" t="s">
        <v>73</v>
      </c>
      <c r="S81" s="61" t="s">
        <v>116</v>
      </c>
      <c r="T81" s="63" t="s">
        <v>140</v>
      </c>
      <c r="U81" s="63" t="s">
        <v>463</v>
      </c>
      <c r="V81" s="63"/>
      <c r="W81" s="15" t="s">
        <v>141</v>
      </c>
      <c r="X81" s="15" t="s">
        <v>178</v>
      </c>
      <c r="Y81" s="63"/>
      <c r="Z81" s="63"/>
      <c r="AA81" s="63"/>
      <c r="AB81" s="61"/>
      <c r="AC81" s="61" t="s">
        <v>433</v>
      </c>
      <c r="AD81" s="61" t="s">
        <v>49</v>
      </c>
      <c r="AE81" s="61" t="s">
        <v>556</v>
      </c>
      <c r="AF81" s="61" t="s">
        <v>557</v>
      </c>
      <c r="AG81" s="64"/>
      <c r="AH81" s="71"/>
      <c r="AI81" s="64"/>
      <c r="AJ81" s="64"/>
      <c r="AK81" s="71" t="s">
        <v>91</v>
      </c>
      <c r="AL81" s="64">
        <f>CR81-BU81</f>
        <v>117.23481970033666</v>
      </c>
      <c r="AM81" s="64" t="s">
        <v>21</v>
      </c>
      <c r="AN81" s="64"/>
      <c r="AO81" s="64"/>
      <c r="AP81" s="64" t="s">
        <v>123</v>
      </c>
      <c r="AQ81" s="64" t="s">
        <v>77</v>
      </c>
      <c r="AR81" s="64"/>
      <c r="AS81" s="64">
        <f>SQRT(((BX81*BX81)+(CT81*CT81)))</f>
        <v>32.257703637960589</v>
      </c>
      <c r="AT81" s="64" t="s">
        <v>156</v>
      </c>
      <c r="AU81" s="64"/>
      <c r="AV81" s="64">
        <v>5</v>
      </c>
      <c r="AW81" s="64" t="s">
        <v>454</v>
      </c>
      <c r="AX81" s="65"/>
      <c r="AY81" s="67">
        <f>DA81-CI81</f>
        <v>-1.0316749109852559</v>
      </c>
      <c r="AZ81" s="70" t="s">
        <v>21</v>
      </c>
      <c r="BA81" s="66"/>
      <c r="BB81" s="83"/>
      <c r="BC81" s="66">
        <f>SQRT(((CK81*CK81)+(DC81*DC81)))</f>
        <v>37.476266286694681</v>
      </c>
      <c r="BD81" s="66"/>
      <c r="BE81" s="66">
        <v>5</v>
      </c>
      <c r="BF81" s="68" t="s">
        <v>454</v>
      </c>
      <c r="BG81" s="61"/>
      <c r="BH81" s="61"/>
      <c r="BI81" s="61"/>
      <c r="BJ81" s="61"/>
      <c r="BK81" s="61"/>
      <c r="BL81" s="61"/>
      <c r="BM81" s="61"/>
      <c r="BN81" s="61"/>
      <c r="BO81" s="61"/>
      <c r="BP81" s="48"/>
      <c r="BQ81" s="48"/>
      <c r="BR81" s="48"/>
      <c r="BS81" s="48"/>
      <c r="BT81" s="48" t="s">
        <v>91</v>
      </c>
      <c r="BU81" s="73">
        <f>AVERAGE(BU76:BU80)</f>
        <v>26.189655172413779</v>
      </c>
      <c r="BV81" s="48" t="s">
        <v>142</v>
      </c>
      <c r="BW81" s="48" t="s">
        <v>55</v>
      </c>
      <c r="BX81" s="48">
        <f>_xlfn.STDEV.S(BU76:BU80)</f>
        <v>9.5661303659504444</v>
      </c>
      <c r="BY81" s="48"/>
      <c r="BZ81" s="48" t="s">
        <v>434</v>
      </c>
      <c r="CA81" s="48" t="s">
        <v>77</v>
      </c>
      <c r="CB81" s="48"/>
      <c r="CC81" s="48"/>
      <c r="CD81" s="48" t="s">
        <v>156</v>
      </c>
      <c r="CE81" s="48"/>
      <c r="CF81" s="48">
        <v>5</v>
      </c>
      <c r="CG81" s="48" t="s">
        <v>436</v>
      </c>
      <c r="CH81" s="47"/>
      <c r="CI81" s="74">
        <f>AVERAGE(CI76:CI80)</f>
        <v>27.155172413793089</v>
      </c>
      <c r="CJ81" s="47" t="s">
        <v>142</v>
      </c>
      <c r="CK81" s="47">
        <f>_xlfn.STDEV.S(CI76:CI80)</f>
        <v>21.155144310466664</v>
      </c>
      <c r="CL81" s="47"/>
      <c r="CM81" s="47"/>
      <c r="CN81" s="47"/>
      <c r="CO81" s="47">
        <v>5</v>
      </c>
      <c r="CP81" s="47" t="s">
        <v>437</v>
      </c>
      <c r="CQ81" s="48"/>
      <c r="CR81" s="73">
        <f>AVERAGE(CR76:CR80)</f>
        <v>143.42447487275044</v>
      </c>
      <c r="CS81" s="48" t="s">
        <v>142</v>
      </c>
      <c r="CT81" s="48">
        <f>_xlfn.STDEV.S(CR76:CR80)</f>
        <v>30.806632302413981</v>
      </c>
      <c r="CU81" s="48"/>
      <c r="CV81" s="48"/>
      <c r="CW81" s="48"/>
      <c r="CX81" s="48">
        <v>5</v>
      </c>
      <c r="CY81" s="48"/>
      <c r="CZ81" s="47"/>
      <c r="DA81" s="74">
        <f>AVERAGE(DA76:DA80)</f>
        <v>26.123497502807833</v>
      </c>
      <c r="DB81" s="47" t="s">
        <v>142</v>
      </c>
      <c r="DC81" s="47">
        <f>_xlfn.STDEV.S(DA76:DA80)</f>
        <v>30.93429171638779</v>
      </c>
      <c r="DD81" s="47"/>
      <c r="DE81" s="47"/>
      <c r="DF81" s="47"/>
      <c r="DG81" s="47">
        <v>5</v>
      </c>
      <c r="DH81" s="47"/>
      <c r="DK81" s="68"/>
    </row>
    <row r="82" spans="1:115" s="49" customFormat="1" x14ac:dyDescent="0.3">
      <c r="A82" s="84" t="s">
        <v>113</v>
      </c>
      <c r="B82" s="11" t="s">
        <v>114</v>
      </c>
      <c r="C82" s="12">
        <v>2012</v>
      </c>
      <c r="D82" s="11" t="s">
        <v>115</v>
      </c>
      <c r="E82" s="12"/>
      <c r="F82" s="13" t="s">
        <v>71</v>
      </c>
      <c r="G82" s="47"/>
      <c r="H82" s="16">
        <v>0</v>
      </c>
      <c r="I82" s="12">
        <v>2008</v>
      </c>
      <c r="J82" s="12" t="s">
        <v>555</v>
      </c>
      <c r="K82" s="14">
        <v>1</v>
      </c>
      <c r="L82" s="14">
        <v>5</v>
      </c>
      <c r="M82" s="14">
        <v>5</v>
      </c>
      <c r="N82" s="14"/>
      <c r="O82" s="14" t="s">
        <v>138</v>
      </c>
      <c r="P82" s="14" t="s">
        <v>139</v>
      </c>
      <c r="Q82" s="14" t="s">
        <v>262</v>
      </c>
      <c r="R82" s="12" t="s">
        <v>73</v>
      </c>
      <c r="S82" s="12" t="s">
        <v>116</v>
      </c>
      <c r="T82" s="15" t="s">
        <v>140</v>
      </c>
      <c r="U82" s="15" t="s">
        <v>463</v>
      </c>
      <c r="V82" s="63"/>
      <c r="W82" s="15" t="s">
        <v>141</v>
      </c>
      <c r="X82" s="15" t="s">
        <v>178</v>
      </c>
      <c r="Y82" s="63"/>
      <c r="Z82" s="63"/>
      <c r="AA82" s="63"/>
      <c r="AB82" s="12" t="s">
        <v>167</v>
      </c>
      <c r="AC82" s="12" t="s">
        <v>169</v>
      </c>
      <c r="AD82" s="12" t="s">
        <v>49</v>
      </c>
      <c r="AE82" s="16" t="s">
        <v>556</v>
      </c>
      <c r="AF82" s="12" t="s">
        <v>557</v>
      </c>
      <c r="AG82" s="64"/>
      <c r="AH82" s="71"/>
      <c r="AI82" s="64"/>
      <c r="AJ82" s="64"/>
      <c r="AK82" s="41" t="s">
        <v>91</v>
      </c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5"/>
      <c r="AY82" s="67"/>
      <c r="AZ82" s="70"/>
      <c r="BA82" s="66"/>
      <c r="BB82" s="83"/>
      <c r="BC82" s="66"/>
      <c r="BD82" s="66"/>
      <c r="BE82" s="66"/>
      <c r="BF82" s="68"/>
      <c r="BG82" s="61"/>
      <c r="BH82" s="61"/>
      <c r="BI82" s="61"/>
      <c r="BJ82" s="61"/>
      <c r="BK82" s="61"/>
      <c r="BL82" s="61"/>
      <c r="BM82" s="61"/>
      <c r="BN82" s="61"/>
      <c r="BO82" s="61"/>
      <c r="BP82" s="48"/>
      <c r="BQ82" s="48"/>
      <c r="BR82" s="48"/>
      <c r="BS82" s="48"/>
      <c r="BT82" s="21" t="s">
        <v>91</v>
      </c>
      <c r="BU82" s="36">
        <v>19.913793103448199</v>
      </c>
      <c r="BV82" s="21" t="s">
        <v>82</v>
      </c>
      <c r="BW82" s="21" t="s">
        <v>55</v>
      </c>
      <c r="BX82" s="48"/>
      <c r="BY82" s="48"/>
      <c r="BZ82" s="48"/>
      <c r="CA82" s="48"/>
      <c r="CB82" s="48"/>
      <c r="CC82" s="48"/>
      <c r="CD82" s="21" t="s">
        <v>168</v>
      </c>
      <c r="CE82" s="48"/>
      <c r="CF82" s="48"/>
      <c r="CG82" s="21" t="s">
        <v>436</v>
      </c>
      <c r="CH82" s="47"/>
      <c r="CI82" s="38">
        <v>37.413793103448299</v>
      </c>
      <c r="CJ82" s="47"/>
      <c r="CK82" s="47"/>
      <c r="CL82" s="47"/>
      <c r="CM82" s="47"/>
      <c r="CN82" s="47"/>
      <c r="CO82" s="47"/>
      <c r="CP82" s="13" t="s">
        <v>437</v>
      </c>
      <c r="CQ82" s="48"/>
      <c r="CR82" s="54">
        <v>252.268904404371</v>
      </c>
      <c r="CS82" s="48"/>
      <c r="CT82" s="48"/>
      <c r="CU82" s="48"/>
      <c r="CV82" s="48"/>
      <c r="CW82" s="48"/>
      <c r="CX82" s="48"/>
      <c r="CY82" s="48"/>
      <c r="CZ82" s="47"/>
      <c r="DA82" s="47">
        <v>150.22212837511</v>
      </c>
      <c r="DB82" s="47"/>
      <c r="DC82" s="47"/>
      <c r="DD82" s="47"/>
      <c r="DE82" s="47"/>
      <c r="DF82" s="47"/>
      <c r="DG82" s="47"/>
      <c r="DH82" s="47"/>
      <c r="DK82" s="34" t="s">
        <v>118</v>
      </c>
    </row>
    <row r="83" spans="1:115" s="49" customFormat="1" x14ac:dyDescent="0.3">
      <c r="A83" s="84" t="s">
        <v>113</v>
      </c>
      <c r="B83" s="11" t="s">
        <v>114</v>
      </c>
      <c r="C83" s="12">
        <v>2012</v>
      </c>
      <c r="D83" s="11" t="s">
        <v>115</v>
      </c>
      <c r="E83" s="12"/>
      <c r="F83" s="13" t="s">
        <v>71</v>
      </c>
      <c r="G83" s="47"/>
      <c r="H83" s="16">
        <v>0</v>
      </c>
      <c r="I83" s="12">
        <v>2008</v>
      </c>
      <c r="J83" s="12" t="s">
        <v>555</v>
      </c>
      <c r="K83" s="14">
        <v>1</v>
      </c>
      <c r="L83" s="14">
        <v>5</v>
      </c>
      <c r="M83" s="14">
        <v>5</v>
      </c>
      <c r="N83" s="14"/>
      <c r="O83" s="14" t="s">
        <v>138</v>
      </c>
      <c r="P83" s="14" t="s">
        <v>139</v>
      </c>
      <c r="Q83" s="14" t="s">
        <v>262</v>
      </c>
      <c r="R83" s="12" t="s">
        <v>73</v>
      </c>
      <c r="S83" s="12" t="s">
        <v>116</v>
      </c>
      <c r="T83" s="15" t="s">
        <v>140</v>
      </c>
      <c r="U83" s="15" t="s">
        <v>463</v>
      </c>
      <c r="V83" s="63"/>
      <c r="W83" s="15" t="s">
        <v>141</v>
      </c>
      <c r="X83" s="15" t="s">
        <v>178</v>
      </c>
      <c r="Y83" s="63"/>
      <c r="Z83" s="63"/>
      <c r="AA83" s="63"/>
      <c r="AB83" s="12" t="s">
        <v>167</v>
      </c>
      <c r="AC83" s="12" t="s">
        <v>170</v>
      </c>
      <c r="AD83" s="12" t="s">
        <v>49</v>
      </c>
      <c r="AE83" s="16" t="s">
        <v>556</v>
      </c>
      <c r="AF83" s="12" t="s">
        <v>557</v>
      </c>
      <c r="AG83" s="64"/>
      <c r="AH83" s="71"/>
      <c r="AI83" s="64"/>
      <c r="AJ83" s="64"/>
      <c r="AK83" s="41" t="s">
        <v>91</v>
      </c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5"/>
      <c r="AY83" s="67"/>
      <c r="AZ83" s="70"/>
      <c r="BA83" s="66"/>
      <c r="BB83" s="83"/>
      <c r="BC83" s="66"/>
      <c r="BD83" s="66"/>
      <c r="BE83" s="66"/>
      <c r="BF83" s="68"/>
      <c r="BG83" s="61"/>
      <c r="BH83" s="61"/>
      <c r="BI83" s="61"/>
      <c r="BJ83" s="61"/>
      <c r="BK83" s="61"/>
      <c r="BL83" s="61"/>
      <c r="BM83" s="61"/>
      <c r="BN83" s="61"/>
      <c r="BO83" s="61"/>
      <c r="BP83" s="48"/>
      <c r="BQ83" s="48"/>
      <c r="BR83" s="48"/>
      <c r="BS83" s="48"/>
      <c r="BT83" s="21" t="s">
        <v>91</v>
      </c>
      <c r="BU83" s="36">
        <v>30.172413793103399</v>
      </c>
      <c r="BV83" s="21" t="s">
        <v>82</v>
      </c>
      <c r="BW83" s="21" t="s">
        <v>55</v>
      </c>
      <c r="BX83" s="48"/>
      <c r="BY83" s="48"/>
      <c r="BZ83" s="48"/>
      <c r="CA83" s="48"/>
      <c r="CB83" s="48"/>
      <c r="CC83" s="48"/>
      <c r="CD83" s="21" t="s">
        <v>168</v>
      </c>
      <c r="CE83" s="48"/>
      <c r="CF83" s="48"/>
      <c r="CG83" s="21" t="s">
        <v>436</v>
      </c>
      <c r="CH83" s="47"/>
      <c r="CI83" s="38">
        <v>56.724137931034399</v>
      </c>
      <c r="CJ83" s="47"/>
      <c r="CK83" s="47"/>
      <c r="CL83" s="47"/>
      <c r="CM83" s="47"/>
      <c r="CN83" s="47"/>
      <c r="CO83" s="47"/>
      <c r="CP83" s="13" t="s">
        <v>437</v>
      </c>
      <c r="CQ83" s="48"/>
      <c r="CR83" s="36">
        <v>241.23467667980901</v>
      </c>
      <c r="CS83" s="48"/>
      <c r="CT83" s="48"/>
      <c r="CU83" s="48"/>
      <c r="CV83" s="48"/>
      <c r="CW83" s="48"/>
      <c r="CX83" s="48"/>
      <c r="CY83" s="48"/>
      <c r="CZ83" s="47"/>
      <c r="DA83" s="38">
        <v>71.299947100446701</v>
      </c>
      <c r="DB83" s="47"/>
      <c r="DC83" s="47"/>
      <c r="DD83" s="47"/>
      <c r="DE83" s="47"/>
      <c r="DF83" s="47"/>
      <c r="DG83" s="47"/>
      <c r="DH83" s="47"/>
      <c r="DK83" s="34" t="s">
        <v>118</v>
      </c>
    </row>
    <row r="84" spans="1:115" s="49" customFormat="1" x14ac:dyDescent="0.3">
      <c r="A84" s="84" t="s">
        <v>113</v>
      </c>
      <c r="B84" s="11" t="s">
        <v>114</v>
      </c>
      <c r="C84" s="12">
        <v>2012</v>
      </c>
      <c r="D84" s="11" t="s">
        <v>115</v>
      </c>
      <c r="E84" s="12"/>
      <c r="F84" s="13" t="s">
        <v>71</v>
      </c>
      <c r="G84" s="47"/>
      <c r="H84" s="16">
        <v>0</v>
      </c>
      <c r="I84" s="12">
        <v>2008</v>
      </c>
      <c r="J84" s="12" t="s">
        <v>555</v>
      </c>
      <c r="K84" s="14">
        <v>1</v>
      </c>
      <c r="L84" s="14">
        <v>5</v>
      </c>
      <c r="M84" s="14">
        <v>5</v>
      </c>
      <c r="N84" s="14"/>
      <c r="O84" s="14" t="s">
        <v>138</v>
      </c>
      <c r="P84" s="14" t="s">
        <v>139</v>
      </c>
      <c r="Q84" s="14" t="s">
        <v>262</v>
      </c>
      <c r="R84" s="12" t="s">
        <v>73</v>
      </c>
      <c r="S84" s="12" t="s">
        <v>116</v>
      </c>
      <c r="T84" s="15" t="s">
        <v>140</v>
      </c>
      <c r="U84" s="15" t="s">
        <v>463</v>
      </c>
      <c r="V84" s="63"/>
      <c r="W84" s="15" t="s">
        <v>141</v>
      </c>
      <c r="X84" s="15" t="s">
        <v>178</v>
      </c>
      <c r="Y84" s="63"/>
      <c r="Z84" s="63"/>
      <c r="AA84" s="63"/>
      <c r="AB84" s="12" t="s">
        <v>167</v>
      </c>
      <c r="AC84" s="12" t="s">
        <v>171</v>
      </c>
      <c r="AD84" s="12" t="s">
        <v>49</v>
      </c>
      <c r="AE84" s="16" t="s">
        <v>556</v>
      </c>
      <c r="AF84" s="12" t="s">
        <v>557</v>
      </c>
      <c r="AG84" s="64"/>
      <c r="AH84" s="71"/>
      <c r="AI84" s="64"/>
      <c r="AJ84" s="64"/>
      <c r="AK84" s="41" t="s">
        <v>91</v>
      </c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5"/>
      <c r="AY84" s="67"/>
      <c r="AZ84" s="70"/>
      <c r="BA84" s="66"/>
      <c r="BB84" s="83"/>
      <c r="BC84" s="66"/>
      <c r="BD84" s="66"/>
      <c r="BE84" s="66"/>
      <c r="BF84" s="68"/>
      <c r="BG84" s="61"/>
      <c r="BH84" s="61"/>
      <c r="BI84" s="61"/>
      <c r="BJ84" s="61"/>
      <c r="BK84" s="61"/>
      <c r="BL84" s="61"/>
      <c r="BM84" s="61"/>
      <c r="BN84" s="61"/>
      <c r="BO84" s="61"/>
      <c r="BP84" s="48"/>
      <c r="BQ84" s="48"/>
      <c r="BR84" s="48"/>
      <c r="BS84" s="48"/>
      <c r="BT84" s="21" t="s">
        <v>91</v>
      </c>
      <c r="BU84" s="36">
        <v>28.362068965517299</v>
      </c>
      <c r="BV84" s="21" t="s">
        <v>82</v>
      </c>
      <c r="BW84" s="21" t="s">
        <v>55</v>
      </c>
      <c r="BX84" s="48"/>
      <c r="BY84" s="48"/>
      <c r="BZ84" s="48"/>
      <c r="CA84" s="48"/>
      <c r="CB84" s="48"/>
      <c r="CC84" s="48"/>
      <c r="CD84" s="21" t="s">
        <v>168</v>
      </c>
      <c r="CE84" s="48"/>
      <c r="CF84" s="48"/>
      <c r="CG84" s="21" t="s">
        <v>436</v>
      </c>
      <c r="CH84" s="47"/>
      <c r="CI84" s="38">
        <v>26.5517241379311</v>
      </c>
      <c r="CJ84" s="47"/>
      <c r="CK84" s="47"/>
      <c r="CL84" s="47"/>
      <c r="CM84" s="47"/>
      <c r="CN84" s="47"/>
      <c r="CO84" s="47"/>
      <c r="CP84" s="13" t="s">
        <v>437</v>
      </c>
      <c r="CQ84" s="48"/>
      <c r="CR84" s="36">
        <v>89.186214719121097</v>
      </c>
      <c r="CS84" s="48"/>
      <c r="CT84" s="48"/>
      <c r="CU84" s="48"/>
      <c r="CV84" s="48"/>
      <c r="CW84" s="48"/>
      <c r="CX84" s="48"/>
      <c r="CY84" s="48"/>
      <c r="CZ84" s="47"/>
      <c r="DA84" s="38">
        <v>41.285586281271897</v>
      </c>
      <c r="DB84" s="47"/>
      <c r="DC84" s="47"/>
      <c r="DD84" s="47"/>
      <c r="DE84" s="47"/>
      <c r="DF84" s="47"/>
      <c r="DG84" s="47"/>
      <c r="DH84" s="47"/>
      <c r="DK84" s="34" t="s">
        <v>118</v>
      </c>
    </row>
    <row r="85" spans="1:115" s="49" customFormat="1" x14ac:dyDescent="0.3">
      <c r="A85" s="118" t="s">
        <v>113</v>
      </c>
      <c r="B85" s="46" t="s">
        <v>114</v>
      </c>
      <c r="C85" s="61">
        <v>2012</v>
      </c>
      <c r="D85" s="46" t="s">
        <v>115</v>
      </c>
      <c r="E85" s="61"/>
      <c r="F85" s="47" t="s">
        <v>71</v>
      </c>
      <c r="G85" s="47"/>
      <c r="H85" s="61">
        <v>0</v>
      </c>
      <c r="I85" s="12">
        <v>2008</v>
      </c>
      <c r="J85" s="12" t="s">
        <v>555</v>
      </c>
      <c r="K85" s="62">
        <v>1</v>
      </c>
      <c r="L85" s="62">
        <v>5</v>
      </c>
      <c r="M85" s="62">
        <v>5</v>
      </c>
      <c r="N85" s="14"/>
      <c r="O85" s="14" t="s">
        <v>138</v>
      </c>
      <c r="P85" s="14" t="s">
        <v>139</v>
      </c>
      <c r="Q85" s="62" t="s">
        <v>262</v>
      </c>
      <c r="R85" s="12" t="s">
        <v>73</v>
      </c>
      <c r="S85" s="61" t="s">
        <v>116</v>
      </c>
      <c r="T85" s="63" t="s">
        <v>140</v>
      </c>
      <c r="U85" s="63" t="s">
        <v>463</v>
      </c>
      <c r="V85" s="63"/>
      <c r="W85" s="15" t="s">
        <v>141</v>
      </c>
      <c r="X85" s="15" t="s">
        <v>178</v>
      </c>
      <c r="Y85" s="63"/>
      <c r="Z85" s="63"/>
      <c r="AA85" s="63"/>
      <c r="AB85" s="61"/>
      <c r="AC85" s="61" t="s">
        <v>435</v>
      </c>
      <c r="AD85" s="61" t="s">
        <v>49</v>
      </c>
      <c r="AE85" s="61" t="s">
        <v>556</v>
      </c>
      <c r="AF85" s="61" t="s">
        <v>557</v>
      </c>
      <c r="AG85" s="64"/>
      <c r="AH85" s="71"/>
      <c r="AI85" s="64"/>
      <c r="AJ85" s="64"/>
      <c r="AK85" s="71" t="s">
        <v>91</v>
      </c>
      <c r="AL85" s="64">
        <f>CR85-BU85</f>
        <v>168.08050664707741</v>
      </c>
      <c r="AM85" s="64" t="s">
        <v>21</v>
      </c>
      <c r="AN85" s="64"/>
      <c r="AO85" s="64"/>
      <c r="AP85" s="64" t="s">
        <v>123</v>
      </c>
      <c r="AQ85" s="64" t="s">
        <v>77</v>
      </c>
      <c r="AR85" s="64"/>
      <c r="AS85" s="64">
        <f>SQRT(((BX85*BX85)+(CT85*CT85)))</f>
        <v>91.302010431456026</v>
      </c>
      <c r="AT85" s="64"/>
      <c r="AU85" s="64"/>
      <c r="AV85" s="64">
        <v>3</v>
      </c>
      <c r="AW85" s="64" t="s">
        <v>454</v>
      </c>
      <c r="AX85" s="65"/>
      <c r="AY85" s="67">
        <f>DA85-CI85</f>
        <v>47.372668861471602</v>
      </c>
      <c r="AZ85" s="70" t="s">
        <v>21</v>
      </c>
      <c r="BA85" s="66"/>
      <c r="BB85" s="83"/>
      <c r="BC85" s="66">
        <f>SQRT(((CK85*CK85)+(DC85*DC85)))</f>
        <v>58.306648090892615</v>
      </c>
      <c r="BD85" s="66"/>
      <c r="BE85" s="66">
        <v>3</v>
      </c>
      <c r="BF85" s="68" t="s">
        <v>454</v>
      </c>
      <c r="BG85" s="61"/>
      <c r="BH85" s="61"/>
      <c r="BI85" s="61"/>
      <c r="BJ85" s="61"/>
      <c r="BK85" s="61"/>
      <c r="BL85" s="61"/>
      <c r="BM85" s="61"/>
      <c r="BN85" s="61"/>
      <c r="BO85" s="61"/>
      <c r="BP85" s="48"/>
      <c r="BQ85" s="48"/>
      <c r="BR85" s="48"/>
      <c r="BS85" s="48"/>
      <c r="BT85" s="48" t="s">
        <v>91</v>
      </c>
      <c r="BU85" s="73">
        <f>AVERAGE(BU82:BU84)</f>
        <v>26.149425287356298</v>
      </c>
      <c r="BV85" s="48" t="s">
        <v>142</v>
      </c>
      <c r="BW85" s="48" t="s">
        <v>55</v>
      </c>
      <c r="BX85" s="48">
        <f>_xlfn.STDEV.S(BU82:BU84)</f>
        <v>5.4755519035467861</v>
      </c>
      <c r="BY85" s="48"/>
      <c r="BZ85" s="48" t="s">
        <v>434</v>
      </c>
      <c r="CA85" s="48" t="s">
        <v>77</v>
      </c>
      <c r="CB85" s="48"/>
      <c r="CC85" s="48"/>
      <c r="CD85" s="48" t="s">
        <v>156</v>
      </c>
      <c r="CE85" s="48"/>
      <c r="CF85" s="48">
        <v>3</v>
      </c>
      <c r="CG85" s="48" t="s">
        <v>436</v>
      </c>
      <c r="CH85" s="47"/>
      <c r="CI85" s="74">
        <f>AVERAGE(CI82:CI84)</f>
        <v>40.229885057471272</v>
      </c>
      <c r="CJ85" s="47" t="s">
        <v>142</v>
      </c>
      <c r="CK85" s="47">
        <f>_xlfn.STDEV.S(CI82:CI84)</f>
        <v>15.282061999144503</v>
      </c>
      <c r="CL85" s="47"/>
      <c r="CM85" s="47"/>
      <c r="CN85" s="47"/>
      <c r="CO85" s="47">
        <v>3</v>
      </c>
      <c r="CP85" s="47" t="s">
        <v>437</v>
      </c>
      <c r="CQ85" s="48"/>
      <c r="CR85" s="73">
        <f>AVERAGE(CR82:CR84)</f>
        <v>194.22993193443372</v>
      </c>
      <c r="CS85" s="48" t="s">
        <v>142</v>
      </c>
      <c r="CT85" s="48">
        <f>_xlfn.STDEV.S(CR82:CR84)</f>
        <v>91.137673001768434</v>
      </c>
      <c r="CU85" s="48"/>
      <c r="CV85" s="48"/>
      <c r="CW85" s="48"/>
      <c r="CX85" s="48">
        <v>3</v>
      </c>
      <c r="CY85" s="48"/>
      <c r="CZ85" s="47"/>
      <c r="DA85" s="74">
        <f>AVERAGE(DA82:DA84)</f>
        <v>87.602553918942874</v>
      </c>
      <c r="DB85" s="47" t="s">
        <v>142</v>
      </c>
      <c r="DC85" s="47">
        <f>_xlfn.STDEV.S(DA82:DA84)</f>
        <v>56.268319618142982</v>
      </c>
      <c r="DD85" s="47"/>
      <c r="DE85" s="47"/>
      <c r="DF85" s="47"/>
      <c r="DG85" s="47">
        <v>3</v>
      </c>
      <c r="DH85" s="47"/>
      <c r="DK85" s="68"/>
    </row>
    <row r="86" spans="1:115" s="49" customFormat="1" x14ac:dyDescent="0.3">
      <c r="A86" s="118" t="s">
        <v>113</v>
      </c>
      <c r="B86" s="46" t="s">
        <v>114</v>
      </c>
      <c r="C86" s="61">
        <v>2012</v>
      </c>
      <c r="D86" s="46" t="s">
        <v>115</v>
      </c>
      <c r="E86" s="61"/>
      <c r="F86" s="47" t="s">
        <v>71</v>
      </c>
      <c r="G86" s="47"/>
      <c r="H86" s="61">
        <v>0</v>
      </c>
      <c r="I86" s="61">
        <v>2007</v>
      </c>
      <c r="J86" s="12" t="s">
        <v>555</v>
      </c>
      <c r="K86" s="62">
        <v>1</v>
      </c>
      <c r="L86" s="62">
        <v>5</v>
      </c>
      <c r="M86" s="62">
        <v>5</v>
      </c>
      <c r="N86" s="14"/>
      <c r="O86" s="14" t="s">
        <v>138</v>
      </c>
      <c r="P86" s="14" t="s">
        <v>139</v>
      </c>
      <c r="Q86" s="62" t="s">
        <v>262</v>
      </c>
      <c r="R86" s="12" t="s">
        <v>73</v>
      </c>
      <c r="S86" s="61" t="s">
        <v>116</v>
      </c>
      <c r="T86" s="63" t="s">
        <v>140</v>
      </c>
      <c r="U86" s="63" t="s">
        <v>463</v>
      </c>
      <c r="V86" s="63"/>
      <c r="W86" s="15" t="s">
        <v>141</v>
      </c>
      <c r="X86" s="15" t="s">
        <v>178</v>
      </c>
      <c r="Y86" s="63"/>
      <c r="Z86" s="63"/>
      <c r="AA86" s="63"/>
      <c r="AB86" s="61"/>
      <c r="AC86" s="61" t="s">
        <v>433</v>
      </c>
      <c r="AD86" s="61" t="s">
        <v>120</v>
      </c>
      <c r="AE86" s="61" t="s">
        <v>438</v>
      </c>
      <c r="AF86" s="61" t="s">
        <v>122</v>
      </c>
      <c r="AG86" s="64"/>
      <c r="AH86" s="71"/>
      <c r="AI86" s="64"/>
      <c r="AJ86" s="64"/>
      <c r="AK86" s="64" t="s">
        <v>439</v>
      </c>
      <c r="AL86" s="64">
        <f>CR86-BU86</f>
        <v>73</v>
      </c>
      <c r="AM86" s="64" t="s">
        <v>21</v>
      </c>
      <c r="AN86" s="64"/>
      <c r="AO86" s="64"/>
      <c r="AP86" s="64" t="s">
        <v>123</v>
      </c>
      <c r="AQ86" s="64" t="s">
        <v>77</v>
      </c>
      <c r="AR86" s="64"/>
      <c r="AS86" s="64">
        <f>SQRT(((BX86*BX86)+(CT86*CT86)))</f>
        <v>23.021728866442675</v>
      </c>
      <c r="AT86" s="64" t="s">
        <v>156</v>
      </c>
      <c r="AU86" s="64"/>
      <c r="AV86" s="64">
        <v>5</v>
      </c>
      <c r="AW86" s="64" t="s">
        <v>454</v>
      </c>
      <c r="AX86" s="65"/>
      <c r="AY86" s="67">
        <f>DA86-CI86</f>
        <v>-17</v>
      </c>
      <c r="AZ86" s="70" t="s">
        <v>21</v>
      </c>
      <c r="BA86" s="66"/>
      <c r="BB86" s="83"/>
      <c r="BC86" s="66">
        <f>SQRT(((CK86*CK86)+(DC86*DC86)))</f>
        <v>21.470910553583888</v>
      </c>
      <c r="BD86" s="66"/>
      <c r="BE86" s="66">
        <v>5</v>
      </c>
      <c r="BF86" s="68" t="s">
        <v>454</v>
      </c>
      <c r="BG86" s="61"/>
      <c r="BH86" s="61"/>
      <c r="BI86" s="61"/>
      <c r="BJ86" s="61"/>
      <c r="BK86" s="61"/>
      <c r="BL86" s="61"/>
      <c r="BM86" s="61"/>
      <c r="BN86" s="61"/>
      <c r="BO86" s="61"/>
      <c r="BP86" s="48"/>
      <c r="BQ86" s="48"/>
      <c r="BR86" s="48"/>
      <c r="BS86" s="48"/>
      <c r="BT86" s="48" t="s">
        <v>119</v>
      </c>
      <c r="BU86" s="73">
        <v>59</v>
      </c>
      <c r="BV86" s="48" t="s">
        <v>142</v>
      </c>
      <c r="BW86" s="48" t="s">
        <v>55</v>
      </c>
      <c r="BX86" s="48">
        <v>13</v>
      </c>
      <c r="BY86" s="48"/>
      <c r="BZ86" s="48" t="s">
        <v>434</v>
      </c>
      <c r="CA86" s="48" t="s">
        <v>77</v>
      </c>
      <c r="CB86" s="48"/>
      <c r="CC86" s="48"/>
      <c r="CD86" s="48" t="s">
        <v>156</v>
      </c>
      <c r="CE86" s="48"/>
      <c r="CF86" s="48">
        <v>5</v>
      </c>
      <c r="CG86" s="48" t="s">
        <v>440</v>
      </c>
      <c r="CH86" s="47"/>
      <c r="CI86" s="74">
        <v>66</v>
      </c>
      <c r="CJ86" s="47" t="s">
        <v>142</v>
      </c>
      <c r="CK86" s="47">
        <v>10</v>
      </c>
      <c r="CL86" s="47"/>
      <c r="CM86" s="47"/>
      <c r="CN86" s="47"/>
      <c r="CO86" s="47">
        <v>5</v>
      </c>
      <c r="CP86" s="47" t="s">
        <v>437</v>
      </c>
      <c r="CQ86" s="48"/>
      <c r="CR86" s="73">
        <v>132</v>
      </c>
      <c r="CS86" s="48" t="s">
        <v>142</v>
      </c>
      <c r="CT86" s="48">
        <v>19</v>
      </c>
      <c r="CU86" s="48"/>
      <c r="CV86" s="48"/>
      <c r="CW86" s="48"/>
      <c r="CX86" s="48">
        <v>5</v>
      </c>
      <c r="CY86" s="48"/>
      <c r="CZ86" s="47"/>
      <c r="DA86" s="74">
        <v>49</v>
      </c>
      <c r="DB86" s="47" t="s">
        <v>142</v>
      </c>
      <c r="DC86" s="47">
        <v>19</v>
      </c>
      <c r="DD86" s="47"/>
      <c r="DE86" s="47"/>
      <c r="DF86" s="47"/>
      <c r="DG86" s="47">
        <v>5</v>
      </c>
      <c r="DH86" s="47"/>
      <c r="DK86" s="68"/>
    </row>
    <row r="87" spans="1:115" s="49" customFormat="1" x14ac:dyDescent="0.3">
      <c r="A87" s="118" t="s">
        <v>113</v>
      </c>
      <c r="B87" s="46" t="s">
        <v>114</v>
      </c>
      <c r="C87" s="61">
        <v>2012</v>
      </c>
      <c r="D87" s="46" t="s">
        <v>115</v>
      </c>
      <c r="E87" s="61"/>
      <c r="F87" s="47" t="s">
        <v>71</v>
      </c>
      <c r="G87" s="47"/>
      <c r="H87" s="61">
        <v>1</v>
      </c>
      <c r="I87" s="61">
        <v>2008</v>
      </c>
      <c r="J87" s="12" t="s">
        <v>555</v>
      </c>
      <c r="K87" s="62">
        <v>1</v>
      </c>
      <c r="L87" s="62">
        <v>5</v>
      </c>
      <c r="M87" s="62">
        <v>5</v>
      </c>
      <c r="N87" s="14"/>
      <c r="O87" s="14" t="s">
        <v>138</v>
      </c>
      <c r="P87" s="14" t="s">
        <v>139</v>
      </c>
      <c r="Q87" s="62" t="s">
        <v>262</v>
      </c>
      <c r="R87" s="12" t="s">
        <v>73</v>
      </c>
      <c r="S87" s="61" t="s">
        <v>116</v>
      </c>
      <c r="T87" s="63" t="s">
        <v>140</v>
      </c>
      <c r="U87" s="63" t="s">
        <v>463</v>
      </c>
      <c r="V87" s="63"/>
      <c r="W87" s="15" t="s">
        <v>141</v>
      </c>
      <c r="X87" s="15" t="s">
        <v>178</v>
      </c>
      <c r="Y87" s="63"/>
      <c r="Z87" s="63"/>
      <c r="AA87" s="63"/>
      <c r="AB87" s="61"/>
      <c r="AC87" s="61" t="s">
        <v>433</v>
      </c>
      <c r="AD87" s="61" t="s">
        <v>120</v>
      </c>
      <c r="AE87" s="61" t="s">
        <v>438</v>
      </c>
      <c r="AF87" s="61" t="s">
        <v>122</v>
      </c>
      <c r="AG87" s="64"/>
      <c r="AH87" s="71"/>
      <c r="AI87" s="64"/>
      <c r="AJ87" s="64"/>
      <c r="AK87" s="64" t="s">
        <v>439</v>
      </c>
      <c r="AL87" s="64">
        <f>CR87-BU87</f>
        <v>83</v>
      </c>
      <c r="AM87" s="64" t="s">
        <v>21</v>
      </c>
      <c r="AN87" s="64"/>
      <c r="AO87" s="64"/>
      <c r="AP87" s="64" t="s">
        <v>123</v>
      </c>
      <c r="AQ87" s="64" t="s">
        <v>77</v>
      </c>
      <c r="AR87" s="64"/>
      <c r="AS87" s="64">
        <f>SQRT(((BX87*BX87)+(CT87*CT87)))</f>
        <v>34.539832078341085</v>
      </c>
      <c r="AT87" s="64" t="s">
        <v>156</v>
      </c>
      <c r="AU87" s="64"/>
      <c r="AV87" s="64">
        <v>5</v>
      </c>
      <c r="AW87" s="64" t="s">
        <v>454</v>
      </c>
      <c r="AX87" s="65"/>
      <c r="AY87" s="67">
        <f>DA87-CI87</f>
        <v>-10</v>
      </c>
      <c r="AZ87" s="70" t="s">
        <v>21</v>
      </c>
      <c r="BA87" s="66"/>
      <c r="BB87" s="83"/>
      <c r="BC87" s="66">
        <f>SQRT(((CK87*CK87)+(DC87*DC87)))</f>
        <v>14.866068747318506</v>
      </c>
      <c r="BD87" s="66"/>
      <c r="BE87" s="66">
        <v>5</v>
      </c>
      <c r="BF87" s="68" t="s">
        <v>454</v>
      </c>
      <c r="BG87" s="61"/>
      <c r="BH87" s="61"/>
      <c r="BI87" s="61"/>
      <c r="BJ87" s="61"/>
      <c r="BK87" s="61"/>
      <c r="BL87" s="61"/>
      <c r="BM87" s="61"/>
      <c r="BN87" s="61"/>
      <c r="BO87" s="61"/>
      <c r="BP87" s="48"/>
      <c r="BQ87" s="48"/>
      <c r="BR87" s="48"/>
      <c r="BS87" s="48"/>
      <c r="BT87" s="48" t="s">
        <v>119</v>
      </c>
      <c r="BU87" s="73">
        <v>59</v>
      </c>
      <c r="BV87" s="48" t="s">
        <v>142</v>
      </c>
      <c r="BW87" s="48" t="s">
        <v>55</v>
      </c>
      <c r="BX87" s="48">
        <v>13</v>
      </c>
      <c r="BY87" s="48"/>
      <c r="BZ87" s="48" t="s">
        <v>434</v>
      </c>
      <c r="CA87" s="48" t="s">
        <v>77</v>
      </c>
      <c r="CB87" s="48"/>
      <c r="CC87" s="48"/>
      <c r="CD87" s="48" t="s">
        <v>156</v>
      </c>
      <c r="CE87" s="48"/>
      <c r="CF87" s="48">
        <v>5</v>
      </c>
      <c r="CG87" s="48" t="s">
        <v>440</v>
      </c>
      <c r="CH87" s="47"/>
      <c r="CI87" s="74">
        <v>66</v>
      </c>
      <c r="CJ87" s="47" t="s">
        <v>142</v>
      </c>
      <c r="CK87" s="47">
        <v>10</v>
      </c>
      <c r="CL87" s="47"/>
      <c r="CM87" s="47"/>
      <c r="CN87" s="47"/>
      <c r="CO87" s="47">
        <v>5</v>
      </c>
      <c r="CP87" s="47" t="s">
        <v>437</v>
      </c>
      <c r="CQ87" s="48"/>
      <c r="CR87" s="73">
        <v>142</v>
      </c>
      <c r="CS87" s="48" t="s">
        <v>142</v>
      </c>
      <c r="CT87" s="48">
        <v>32</v>
      </c>
      <c r="CU87" s="48"/>
      <c r="CV87" s="48"/>
      <c r="CW87" s="48"/>
      <c r="CX87" s="48">
        <v>5</v>
      </c>
      <c r="CY87" s="48"/>
      <c r="CZ87" s="47"/>
      <c r="DA87" s="74">
        <v>56</v>
      </c>
      <c r="DB87" s="47" t="s">
        <v>142</v>
      </c>
      <c r="DC87" s="47">
        <v>11</v>
      </c>
      <c r="DD87" s="47"/>
      <c r="DE87" s="47"/>
      <c r="DF87" s="47"/>
      <c r="DG87" s="47">
        <v>5</v>
      </c>
      <c r="DH87" s="47"/>
      <c r="DK87" s="68"/>
    </row>
    <row r="88" spans="1:115" s="49" customFormat="1" x14ac:dyDescent="0.3">
      <c r="A88" s="118" t="s">
        <v>113</v>
      </c>
      <c r="B88" s="46" t="s">
        <v>114</v>
      </c>
      <c r="C88" s="61">
        <v>2012</v>
      </c>
      <c r="D88" s="46" t="s">
        <v>115</v>
      </c>
      <c r="E88" s="61"/>
      <c r="F88" s="47" t="s">
        <v>71</v>
      </c>
      <c r="G88" s="47"/>
      <c r="H88" s="61">
        <v>2</v>
      </c>
      <c r="I88" s="12">
        <v>2009</v>
      </c>
      <c r="J88" s="12" t="s">
        <v>555</v>
      </c>
      <c r="K88" s="62">
        <v>1</v>
      </c>
      <c r="L88" s="62">
        <v>5</v>
      </c>
      <c r="M88" s="62">
        <v>5</v>
      </c>
      <c r="N88" s="14"/>
      <c r="O88" s="14" t="s">
        <v>138</v>
      </c>
      <c r="P88" s="14" t="s">
        <v>139</v>
      </c>
      <c r="Q88" s="62" t="s">
        <v>262</v>
      </c>
      <c r="R88" s="12" t="s">
        <v>73</v>
      </c>
      <c r="S88" s="61" t="s">
        <v>116</v>
      </c>
      <c r="T88" s="63" t="s">
        <v>140</v>
      </c>
      <c r="U88" s="63" t="s">
        <v>463</v>
      </c>
      <c r="V88" s="63"/>
      <c r="W88" s="15" t="s">
        <v>141</v>
      </c>
      <c r="X88" s="15" t="s">
        <v>178</v>
      </c>
      <c r="Y88" s="63"/>
      <c r="Z88" s="63"/>
      <c r="AA88" s="63"/>
      <c r="AB88" s="61"/>
      <c r="AC88" s="61" t="s">
        <v>435</v>
      </c>
      <c r="AD88" s="61" t="s">
        <v>120</v>
      </c>
      <c r="AE88" s="61" t="s">
        <v>438</v>
      </c>
      <c r="AF88" s="61" t="s">
        <v>122</v>
      </c>
      <c r="AG88" s="64"/>
      <c r="AH88" s="71"/>
      <c r="AI88" s="64"/>
      <c r="AJ88" s="64"/>
      <c r="AK88" s="64" t="s">
        <v>439</v>
      </c>
      <c r="AL88" s="64">
        <f>CR88-BU88</f>
        <v>94</v>
      </c>
      <c r="AM88" s="64" t="s">
        <v>21</v>
      </c>
      <c r="AN88" s="64"/>
      <c r="AO88" s="64"/>
      <c r="AP88" s="64" t="s">
        <v>123</v>
      </c>
      <c r="AQ88" s="64" t="s">
        <v>77</v>
      </c>
      <c r="AR88" s="64"/>
      <c r="AS88" s="64">
        <f>SQRT(((BX88*BX88)+(CT88*CT88)))</f>
        <v>13.601470508735444</v>
      </c>
      <c r="AT88" s="64" t="s">
        <v>156</v>
      </c>
      <c r="AU88" s="64"/>
      <c r="AV88" s="64">
        <v>3</v>
      </c>
      <c r="AW88" s="64" t="s">
        <v>454</v>
      </c>
      <c r="AX88" s="65"/>
      <c r="AY88" s="67">
        <f>DA88-CI88</f>
        <v>11</v>
      </c>
      <c r="AZ88" s="70" t="s">
        <v>21</v>
      </c>
      <c r="BA88" s="66"/>
      <c r="BB88" s="83"/>
      <c r="BC88" s="66">
        <f>SQRT(((CK88*CK88)+(DC88*DC88)))</f>
        <v>10.770329614269007</v>
      </c>
      <c r="BD88" s="66"/>
      <c r="BE88" s="66">
        <v>3</v>
      </c>
      <c r="BF88" s="68" t="s">
        <v>454</v>
      </c>
      <c r="BG88" s="61"/>
      <c r="BH88" s="61"/>
      <c r="BI88" s="61"/>
      <c r="BJ88" s="61"/>
      <c r="BK88" s="61"/>
      <c r="BL88" s="61"/>
      <c r="BM88" s="61"/>
      <c r="BN88" s="61"/>
      <c r="BO88" s="61"/>
      <c r="BP88" s="48"/>
      <c r="BQ88" s="48"/>
      <c r="BR88" s="48"/>
      <c r="BS88" s="48"/>
      <c r="BT88" s="48" t="s">
        <v>119</v>
      </c>
      <c r="BU88" s="73">
        <v>59</v>
      </c>
      <c r="BV88" s="48" t="s">
        <v>142</v>
      </c>
      <c r="BW88" s="48" t="s">
        <v>55</v>
      </c>
      <c r="BX88" s="48">
        <v>13</v>
      </c>
      <c r="BY88" s="48"/>
      <c r="BZ88" s="48" t="s">
        <v>434</v>
      </c>
      <c r="CA88" s="48" t="s">
        <v>77</v>
      </c>
      <c r="CB88" s="48"/>
      <c r="CC88" s="48"/>
      <c r="CD88" s="48" t="s">
        <v>156</v>
      </c>
      <c r="CE88" s="48"/>
      <c r="CF88" s="48">
        <v>3</v>
      </c>
      <c r="CG88" s="48" t="s">
        <v>440</v>
      </c>
      <c r="CH88" s="47"/>
      <c r="CI88" s="74">
        <v>66</v>
      </c>
      <c r="CJ88" s="47" t="s">
        <v>142</v>
      </c>
      <c r="CK88" s="47">
        <v>10</v>
      </c>
      <c r="CL88" s="47"/>
      <c r="CM88" s="47"/>
      <c r="CN88" s="47"/>
      <c r="CO88" s="47">
        <v>3</v>
      </c>
      <c r="CP88" s="47" t="s">
        <v>437</v>
      </c>
      <c r="CQ88" s="48"/>
      <c r="CR88" s="48">
        <v>153</v>
      </c>
      <c r="CS88" s="48" t="s">
        <v>142</v>
      </c>
      <c r="CT88" s="48">
        <v>4</v>
      </c>
      <c r="CU88" s="48"/>
      <c r="CV88" s="48"/>
      <c r="CW88" s="48"/>
      <c r="CX88" s="48">
        <v>3</v>
      </c>
      <c r="CY88" s="48"/>
      <c r="CZ88" s="47"/>
      <c r="DA88" s="47">
        <v>77</v>
      </c>
      <c r="DB88" s="47" t="s">
        <v>142</v>
      </c>
      <c r="DC88" s="47">
        <v>4</v>
      </c>
      <c r="DD88" s="47"/>
      <c r="DE88" s="47"/>
      <c r="DF88" s="47"/>
      <c r="DG88" s="47">
        <v>3</v>
      </c>
      <c r="DH88" s="47"/>
    </row>
    <row r="89" spans="1:115" s="49" customFormat="1" x14ac:dyDescent="0.3">
      <c r="A89" s="118" t="s">
        <v>113</v>
      </c>
      <c r="B89" s="46" t="s">
        <v>114</v>
      </c>
      <c r="C89" s="61">
        <v>2012</v>
      </c>
      <c r="D89" s="46" t="s">
        <v>115</v>
      </c>
      <c r="E89" s="61"/>
      <c r="F89" s="47" t="s">
        <v>71</v>
      </c>
      <c r="G89" s="47"/>
      <c r="H89" s="61">
        <v>2</v>
      </c>
      <c r="I89" s="12">
        <v>2009</v>
      </c>
      <c r="J89" s="12" t="s">
        <v>555</v>
      </c>
      <c r="K89" s="62">
        <v>1</v>
      </c>
      <c r="L89" s="62">
        <v>5</v>
      </c>
      <c r="M89" s="62">
        <v>5</v>
      </c>
      <c r="N89" s="14"/>
      <c r="O89" s="14" t="s">
        <v>138</v>
      </c>
      <c r="P89" s="14" t="s">
        <v>139</v>
      </c>
      <c r="Q89" s="62" t="s">
        <v>262</v>
      </c>
      <c r="R89" s="12" t="s">
        <v>73</v>
      </c>
      <c r="S89" s="61" t="s">
        <v>116</v>
      </c>
      <c r="T89" s="63" t="s">
        <v>140</v>
      </c>
      <c r="U89" s="63" t="s">
        <v>463</v>
      </c>
      <c r="V89" s="63"/>
      <c r="W89" s="15" t="s">
        <v>141</v>
      </c>
      <c r="X89" s="15" t="s">
        <v>178</v>
      </c>
      <c r="Y89" s="63"/>
      <c r="Z89" s="63"/>
      <c r="AA89" s="63"/>
      <c r="AB89" s="61"/>
      <c r="AC89" s="61" t="s">
        <v>433</v>
      </c>
      <c r="AD89" s="61" t="s">
        <v>120</v>
      </c>
      <c r="AE89" s="61" t="s">
        <v>121</v>
      </c>
      <c r="AF89" s="61" t="s">
        <v>122</v>
      </c>
      <c r="AG89" s="64"/>
      <c r="AH89" s="64"/>
      <c r="AI89" s="64"/>
      <c r="AJ89" s="64"/>
      <c r="AK89" s="64" t="s">
        <v>119</v>
      </c>
      <c r="AL89" s="64">
        <v>5.5</v>
      </c>
      <c r="AM89" s="64" t="s">
        <v>21</v>
      </c>
      <c r="AN89" s="64">
        <v>3.7</v>
      </c>
      <c r="AO89" s="64"/>
      <c r="AP89" s="64" t="s">
        <v>123</v>
      </c>
      <c r="AQ89" s="64" t="s">
        <v>77</v>
      </c>
      <c r="AR89" s="64"/>
      <c r="AS89" s="64">
        <v>3.7</v>
      </c>
      <c r="AT89" s="64" t="s">
        <v>156</v>
      </c>
      <c r="AU89" s="64" t="s">
        <v>126</v>
      </c>
      <c r="AV89" s="64">
        <v>5</v>
      </c>
      <c r="AW89" s="64"/>
      <c r="AX89" s="65" t="s">
        <v>29</v>
      </c>
      <c r="AY89" s="67">
        <v>1.25</v>
      </c>
      <c r="AZ89" s="70" t="s">
        <v>21</v>
      </c>
      <c r="BA89" s="66"/>
      <c r="BB89" s="83"/>
      <c r="BC89" s="66">
        <v>1.5</v>
      </c>
      <c r="BD89" s="66"/>
      <c r="BE89" s="66">
        <v>5</v>
      </c>
      <c r="BF89" s="68" t="s">
        <v>124</v>
      </c>
      <c r="BG89" s="61"/>
      <c r="BH89" s="61"/>
      <c r="BI89" s="61"/>
      <c r="BJ89" s="61"/>
      <c r="BK89" s="61"/>
      <c r="BL89" s="61"/>
      <c r="BM89" s="61"/>
      <c r="BN89" s="61"/>
      <c r="BO89" s="61"/>
      <c r="BP89" s="48"/>
      <c r="BQ89" s="48"/>
      <c r="BR89" s="48"/>
      <c r="BS89" s="48"/>
      <c r="BT89" s="48"/>
      <c r="BU89" s="48"/>
      <c r="BV89" s="48"/>
      <c r="BW89" s="48"/>
      <c r="BX89" s="48"/>
      <c r="BY89" s="48"/>
      <c r="BZ89" s="48"/>
      <c r="CA89" s="48"/>
      <c r="CB89" s="48"/>
      <c r="CC89" s="48"/>
      <c r="CD89" s="48"/>
      <c r="CE89" s="48"/>
      <c r="CF89" s="48"/>
      <c r="CG89" s="48"/>
      <c r="CH89" s="47"/>
      <c r="CI89" s="47"/>
      <c r="CJ89" s="47"/>
      <c r="CK89" s="47"/>
      <c r="CL89" s="47"/>
      <c r="CM89" s="47"/>
      <c r="CN89" s="47"/>
      <c r="CO89" s="47"/>
      <c r="CP89" s="47"/>
      <c r="CQ89" s="48"/>
      <c r="CR89" s="48"/>
      <c r="CS89" s="48"/>
      <c r="CT89" s="48"/>
      <c r="CU89" s="48"/>
      <c r="CV89" s="48"/>
      <c r="CW89" s="48"/>
      <c r="CX89" s="48"/>
      <c r="CY89" s="48"/>
      <c r="CZ89" s="47"/>
      <c r="DA89" s="47"/>
      <c r="DB89" s="47"/>
      <c r="DC89" s="47"/>
      <c r="DD89" s="47"/>
      <c r="DE89" s="47"/>
      <c r="DF89" s="47"/>
      <c r="DG89" s="47"/>
      <c r="DH89" s="47"/>
    </row>
    <row r="90" spans="1:115" s="49" customFormat="1" x14ac:dyDescent="0.3">
      <c r="A90" s="118"/>
      <c r="B90" s="46"/>
      <c r="C90" s="61"/>
      <c r="D90" s="46"/>
      <c r="E90" s="61"/>
      <c r="F90" s="47"/>
      <c r="G90" s="47"/>
      <c r="H90" s="61"/>
      <c r="I90" s="61"/>
      <c r="J90" s="61"/>
      <c r="K90" s="62"/>
      <c r="L90" s="62"/>
      <c r="M90" s="62"/>
      <c r="N90" s="14"/>
      <c r="O90" s="62"/>
      <c r="P90" s="62"/>
      <c r="Q90" s="62"/>
      <c r="R90" s="61"/>
      <c r="S90" s="61"/>
      <c r="T90" s="63"/>
      <c r="U90" s="63"/>
      <c r="V90" s="63"/>
      <c r="W90" s="63"/>
      <c r="X90" s="63"/>
      <c r="Y90" s="63"/>
      <c r="Z90" s="63"/>
      <c r="AA90" s="63"/>
      <c r="AB90" s="61"/>
      <c r="AC90" s="61"/>
      <c r="AD90" s="61"/>
      <c r="AE90" s="61"/>
      <c r="AF90" s="61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5"/>
      <c r="AY90" s="67"/>
      <c r="AZ90" s="70"/>
      <c r="BA90" s="66"/>
      <c r="BB90" s="83"/>
      <c r="BC90" s="66"/>
      <c r="BD90" s="66"/>
      <c r="BE90" s="66"/>
      <c r="BF90" s="68"/>
      <c r="BG90" s="61"/>
      <c r="BH90" s="61"/>
      <c r="BI90" s="61"/>
      <c r="BJ90" s="61"/>
      <c r="BK90" s="61"/>
      <c r="BL90" s="61"/>
      <c r="BM90" s="61"/>
      <c r="BN90" s="61"/>
      <c r="BO90" s="61"/>
      <c r="BP90" s="48"/>
      <c r="BQ90" s="48"/>
      <c r="BR90" s="48"/>
      <c r="BS90" s="48"/>
      <c r="BT90" s="48"/>
      <c r="BU90" s="48"/>
      <c r="BV90" s="48"/>
      <c r="BW90" s="48"/>
      <c r="BX90" s="48"/>
      <c r="BY90" s="48"/>
      <c r="BZ90" s="48"/>
      <c r="CA90" s="48"/>
      <c r="CB90" s="48"/>
      <c r="CC90" s="48"/>
      <c r="CD90" s="48"/>
      <c r="CE90" s="48"/>
      <c r="CF90" s="48"/>
      <c r="CG90" s="48"/>
      <c r="CH90" s="47"/>
      <c r="CI90" s="47"/>
      <c r="CJ90" s="47"/>
      <c r="CK90" s="47"/>
      <c r="CL90" s="47"/>
      <c r="CM90" s="47"/>
      <c r="CN90" s="47"/>
      <c r="CO90" s="47"/>
      <c r="CP90" s="47"/>
      <c r="CQ90" s="48"/>
      <c r="CR90" s="48"/>
      <c r="CS90" s="48"/>
      <c r="CT90" s="48"/>
      <c r="CU90" s="48"/>
      <c r="CV90" s="48"/>
      <c r="CW90" s="48"/>
      <c r="CX90" s="48"/>
      <c r="CY90" s="48"/>
      <c r="CZ90" s="47"/>
      <c r="DA90" s="47"/>
      <c r="DB90" s="47"/>
      <c r="DC90" s="47"/>
      <c r="DD90" s="47"/>
      <c r="DE90" s="47"/>
      <c r="DF90" s="47"/>
      <c r="DG90" s="47"/>
      <c r="DH90" s="47"/>
    </row>
    <row r="91" spans="1:115" x14ac:dyDescent="0.3">
      <c r="A91" s="115" t="s">
        <v>132</v>
      </c>
      <c r="B91" s="11" t="s">
        <v>133</v>
      </c>
      <c r="C91" s="12">
        <v>2014</v>
      </c>
      <c r="D91" s="11" t="s">
        <v>134</v>
      </c>
      <c r="F91" s="13" t="s">
        <v>71</v>
      </c>
      <c r="H91" s="12">
        <v>0.2</v>
      </c>
      <c r="I91" s="12">
        <v>2006</v>
      </c>
      <c r="K91" s="14">
        <v>1</v>
      </c>
      <c r="L91" s="14">
        <v>3</v>
      </c>
      <c r="M91" s="14">
        <v>1</v>
      </c>
      <c r="N91" s="14">
        <v>6</v>
      </c>
      <c r="Q91" s="14" t="s">
        <v>263</v>
      </c>
      <c r="R91" s="12" t="s">
        <v>293</v>
      </c>
      <c r="S91" s="12" t="s">
        <v>135</v>
      </c>
      <c r="T91" s="15" t="s">
        <v>188</v>
      </c>
      <c r="U91" s="15" t="s">
        <v>468</v>
      </c>
      <c r="W91" s="15" t="s">
        <v>217</v>
      </c>
      <c r="AB91" s="12" t="s">
        <v>397</v>
      </c>
      <c r="AC91" s="12" t="s">
        <v>294</v>
      </c>
      <c r="AD91" s="12" t="s">
        <v>49</v>
      </c>
      <c r="AE91" s="16" t="s">
        <v>53</v>
      </c>
      <c r="AF91" s="12" t="s">
        <v>298</v>
      </c>
      <c r="AH91" s="41"/>
      <c r="AI91" s="41">
        <v>9</v>
      </c>
      <c r="AJ91" s="41"/>
      <c r="AK91" s="41" t="s">
        <v>220</v>
      </c>
      <c r="AP91" s="17" t="s">
        <v>123</v>
      </c>
      <c r="AQ91" s="17" t="s">
        <v>77</v>
      </c>
      <c r="AT91" s="17" t="s">
        <v>156</v>
      </c>
      <c r="AV91" s="17">
        <v>3</v>
      </c>
      <c r="AZ91" s="19"/>
      <c r="BB91" s="83"/>
      <c r="BE91" s="19">
        <v>3</v>
      </c>
      <c r="BR91" s="21">
        <v>9</v>
      </c>
      <c r="BT91" s="21" t="s">
        <v>220</v>
      </c>
      <c r="BU91" s="21">
        <v>128.57142857142799</v>
      </c>
      <c r="BW91" s="21" t="s">
        <v>55</v>
      </c>
      <c r="CI91" s="13">
        <v>107.142857142857</v>
      </c>
      <c r="CR91" s="21">
        <v>707.142857142857</v>
      </c>
      <c r="DA91" s="13">
        <v>96.428571428570905</v>
      </c>
    </row>
    <row r="92" spans="1:115" x14ac:dyDescent="0.3">
      <c r="A92" s="115" t="s">
        <v>132</v>
      </c>
      <c r="B92" s="11" t="s">
        <v>133</v>
      </c>
      <c r="C92" s="12">
        <v>2014</v>
      </c>
      <c r="D92" s="11" t="s">
        <v>134</v>
      </c>
      <c r="F92" s="13" t="s">
        <v>71</v>
      </c>
      <c r="H92" s="12">
        <v>0.2</v>
      </c>
      <c r="I92" s="12">
        <v>2006</v>
      </c>
      <c r="K92" s="14">
        <v>1</v>
      </c>
      <c r="L92" s="14">
        <v>3</v>
      </c>
      <c r="M92" s="14">
        <v>1</v>
      </c>
      <c r="N92" s="14">
        <v>6</v>
      </c>
      <c r="Q92" s="14" t="s">
        <v>263</v>
      </c>
      <c r="R92" s="12" t="s">
        <v>293</v>
      </c>
      <c r="S92" s="12" t="s">
        <v>135</v>
      </c>
      <c r="T92" s="15" t="s">
        <v>188</v>
      </c>
      <c r="U92" s="15" t="s">
        <v>468</v>
      </c>
      <c r="W92" s="15" t="s">
        <v>217</v>
      </c>
      <c r="AB92" s="12" t="s">
        <v>397</v>
      </c>
      <c r="AC92" s="12" t="s">
        <v>295</v>
      </c>
      <c r="AD92" s="12" t="s">
        <v>49</v>
      </c>
      <c r="AE92" s="16" t="s">
        <v>53</v>
      </c>
      <c r="AF92" s="12" t="s">
        <v>298</v>
      </c>
      <c r="AH92" s="41"/>
      <c r="AI92" s="41">
        <v>9</v>
      </c>
      <c r="AJ92" s="41"/>
      <c r="AK92" s="41" t="s">
        <v>220</v>
      </c>
      <c r="AP92" s="17" t="s">
        <v>123</v>
      </c>
      <c r="AQ92" s="17" t="s">
        <v>77</v>
      </c>
      <c r="AR92" s="64"/>
      <c r="AS92" s="64"/>
      <c r="AT92" s="17" t="s">
        <v>156</v>
      </c>
      <c r="AV92" s="17">
        <v>3</v>
      </c>
      <c r="AZ92" s="19"/>
      <c r="BB92" s="83"/>
      <c r="BE92" s="19">
        <v>3</v>
      </c>
      <c r="BR92" s="21">
        <v>9</v>
      </c>
      <c r="BT92" s="21" t="s">
        <v>220</v>
      </c>
      <c r="BU92" s="21">
        <v>150</v>
      </c>
      <c r="BW92" s="21" t="s">
        <v>55</v>
      </c>
      <c r="CI92" s="13">
        <v>171.42857142857099</v>
      </c>
      <c r="CR92" s="21">
        <v>782.142857142857</v>
      </c>
      <c r="DA92" s="13">
        <v>139.28571428571499</v>
      </c>
    </row>
    <row r="93" spans="1:115" x14ac:dyDescent="0.3">
      <c r="A93" s="115" t="s">
        <v>132</v>
      </c>
      <c r="B93" s="11" t="s">
        <v>133</v>
      </c>
      <c r="C93" s="12">
        <v>2014</v>
      </c>
      <c r="D93" s="11" t="s">
        <v>134</v>
      </c>
      <c r="F93" s="13" t="s">
        <v>71</v>
      </c>
      <c r="H93" s="12">
        <v>0.2</v>
      </c>
      <c r="I93" s="12">
        <v>2006</v>
      </c>
      <c r="K93" s="14">
        <v>1</v>
      </c>
      <c r="L93" s="14">
        <v>3</v>
      </c>
      <c r="M93" s="14">
        <v>1</v>
      </c>
      <c r="N93" s="14">
        <v>6</v>
      </c>
      <c r="Q93" s="14" t="s">
        <v>263</v>
      </c>
      <c r="R93" s="12" t="s">
        <v>293</v>
      </c>
      <c r="S93" s="12" t="s">
        <v>135</v>
      </c>
      <c r="T93" s="15" t="s">
        <v>188</v>
      </c>
      <c r="U93" s="15" t="s">
        <v>468</v>
      </c>
      <c r="W93" s="15" t="s">
        <v>217</v>
      </c>
      <c r="AB93" s="12" t="s">
        <v>397</v>
      </c>
      <c r="AC93" s="12" t="s">
        <v>296</v>
      </c>
      <c r="AD93" s="12" t="s">
        <v>49</v>
      </c>
      <c r="AE93" s="16" t="s">
        <v>53</v>
      </c>
      <c r="AF93" s="12" t="s">
        <v>298</v>
      </c>
      <c r="AH93" s="41"/>
      <c r="AI93" s="41">
        <v>9</v>
      </c>
      <c r="AJ93" s="41"/>
      <c r="AK93" s="41" t="s">
        <v>220</v>
      </c>
      <c r="AP93" s="17" t="s">
        <v>123</v>
      </c>
      <c r="AQ93" s="17" t="s">
        <v>77</v>
      </c>
      <c r="AT93" s="17" t="s">
        <v>156</v>
      </c>
      <c r="AV93" s="17">
        <v>3</v>
      </c>
      <c r="AZ93" s="19"/>
      <c r="BB93" s="83"/>
      <c r="BE93" s="19">
        <v>3</v>
      </c>
      <c r="BR93" s="21">
        <v>9</v>
      </c>
      <c r="BT93" s="21" t="s">
        <v>220</v>
      </c>
      <c r="BU93" s="21">
        <v>225</v>
      </c>
      <c r="BW93" s="21" t="s">
        <v>55</v>
      </c>
      <c r="CI93" s="13">
        <v>160.71428571428399</v>
      </c>
      <c r="CR93" s="21">
        <v>1317.8571428571399</v>
      </c>
      <c r="DA93" s="13">
        <v>171.42857142857099</v>
      </c>
    </row>
    <row r="94" spans="1:115" s="49" customFormat="1" x14ac:dyDescent="0.3">
      <c r="A94" s="117" t="s">
        <v>132</v>
      </c>
      <c r="B94" s="46" t="s">
        <v>133</v>
      </c>
      <c r="C94" s="61">
        <v>2014</v>
      </c>
      <c r="D94" s="46" t="s">
        <v>134</v>
      </c>
      <c r="E94" s="61"/>
      <c r="F94" s="47" t="s">
        <v>71</v>
      </c>
      <c r="G94" s="47"/>
      <c r="H94" s="61">
        <v>0.2</v>
      </c>
      <c r="I94" s="61">
        <v>2006</v>
      </c>
      <c r="J94" s="61"/>
      <c r="K94" s="62">
        <v>1</v>
      </c>
      <c r="L94" s="62">
        <v>3</v>
      </c>
      <c r="M94" s="14">
        <v>1</v>
      </c>
      <c r="N94" s="14">
        <v>6</v>
      </c>
      <c r="O94" s="62"/>
      <c r="P94" s="62"/>
      <c r="Q94" s="62" t="s">
        <v>263</v>
      </c>
      <c r="R94" s="61" t="s">
        <v>293</v>
      </c>
      <c r="S94" s="61" t="s">
        <v>135</v>
      </c>
      <c r="T94" s="63" t="s">
        <v>188</v>
      </c>
      <c r="U94" s="63" t="s">
        <v>468</v>
      </c>
      <c r="V94" s="63"/>
      <c r="W94" s="63" t="s">
        <v>217</v>
      </c>
      <c r="X94" s="63"/>
      <c r="Y94" s="63"/>
      <c r="Z94" s="63"/>
      <c r="AA94" s="63"/>
      <c r="AB94" s="12" t="s">
        <v>397</v>
      </c>
      <c r="AC94" s="61" t="s">
        <v>297</v>
      </c>
      <c r="AD94" s="61" t="s">
        <v>49</v>
      </c>
      <c r="AE94" s="61" t="s">
        <v>53</v>
      </c>
      <c r="AF94" s="61" t="s">
        <v>298</v>
      </c>
      <c r="AG94" s="64"/>
      <c r="AH94" s="71" t="s">
        <v>131</v>
      </c>
      <c r="AI94" s="71">
        <v>9</v>
      </c>
      <c r="AJ94" s="71" t="s">
        <v>291</v>
      </c>
      <c r="AK94" s="41" t="s">
        <v>220</v>
      </c>
      <c r="AL94" s="64">
        <f>CR94-BU94</f>
        <v>767.85714285714209</v>
      </c>
      <c r="AM94" s="64" t="s">
        <v>21</v>
      </c>
      <c r="AN94" s="64"/>
      <c r="AO94" s="64"/>
      <c r="AP94" s="17" t="s">
        <v>123</v>
      </c>
      <c r="AQ94" s="17" t="s">
        <v>77</v>
      </c>
      <c r="AR94" s="64"/>
      <c r="AS94" s="64">
        <f>SQRT(((BX94*BX94)+(CT94*CT94)))</f>
        <v>336.89003837926492</v>
      </c>
      <c r="AT94" s="17" t="s">
        <v>156</v>
      </c>
      <c r="AU94" s="64"/>
      <c r="AV94" s="17">
        <v>3</v>
      </c>
      <c r="AW94" s="64"/>
      <c r="AX94" s="65"/>
      <c r="AY94" s="67">
        <f>DA94-CI94</f>
        <v>-10.714285714285012</v>
      </c>
      <c r="AZ94" s="66" t="s">
        <v>21</v>
      </c>
      <c r="BA94" s="66"/>
      <c r="BB94" s="82"/>
      <c r="BC94" s="66">
        <f>SQRT(((CK94*CK94)+(DC94*DC94)))</f>
        <v>51.010203061020221</v>
      </c>
      <c r="BD94" s="66"/>
      <c r="BE94" s="19">
        <v>3</v>
      </c>
      <c r="BF94" s="68"/>
      <c r="BG94" s="61"/>
      <c r="BH94" s="61"/>
      <c r="BI94" s="61"/>
      <c r="BJ94" s="61"/>
      <c r="BK94" s="61"/>
      <c r="BL94" s="61"/>
      <c r="BM94" s="61"/>
      <c r="BN94" s="61"/>
      <c r="BO94" s="61"/>
      <c r="BP94" s="48"/>
      <c r="BQ94" s="48" t="s">
        <v>131</v>
      </c>
      <c r="BR94" s="48">
        <v>9</v>
      </c>
      <c r="BS94" s="48" t="s">
        <v>291</v>
      </c>
      <c r="BT94" s="21" t="s">
        <v>220</v>
      </c>
      <c r="BU94" s="48">
        <f>AVERAGE(BU91:BU93)</f>
        <v>167.85714285714266</v>
      </c>
      <c r="BV94" s="48" t="s">
        <v>142</v>
      </c>
      <c r="BW94" s="48" t="s">
        <v>55</v>
      </c>
      <c r="BX94" s="48">
        <f>_xlfn.STDEV.S(BU91:BU93)</f>
        <v>50.633738852706749</v>
      </c>
      <c r="BY94" s="48"/>
      <c r="BZ94" s="48"/>
      <c r="CA94" s="48" t="s">
        <v>77</v>
      </c>
      <c r="CB94" s="48"/>
      <c r="CC94" s="48"/>
      <c r="CD94" s="48"/>
      <c r="CE94" s="48"/>
      <c r="CF94" s="48">
        <v>3</v>
      </c>
      <c r="CG94" s="48"/>
      <c r="CH94" s="47"/>
      <c r="CI94" s="47">
        <f>AVERAGE(CI91:CI93)</f>
        <v>146.42857142857065</v>
      </c>
      <c r="CJ94" s="47" t="s">
        <v>142</v>
      </c>
      <c r="CK94" s="47">
        <f>_xlfn.STDEV.S(CI91:CI93)</f>
        <v>34.441609860688793</v>
      </c>
      <c r="CL94" s="47"/>
      <c r="CM94" s="47"/>
      <c r="CN94" s="47"/>
      <c r="CO94" s="47">
        <v>3</v>
      </c>
      <c r="CP94" s="47"/>
      <c r="CQ94" s="48"/>
      <c r="CR94" s="48">
        <f>AVERAGE(CR91:CR93)</f>
        <v>935.71428571428476</v>
      </c>
      <c r="CS94" s="48" t="s">
        <v>142</v>
      </c>
      <c r="CT94" s="48">
        <f>_xlfn.STDEV.S(CR91:CR93)</f>
        <v>333.06324091526295</v>
      </c>
      <c r="CU94" s="48"/>
      <c r="CV94" s="48"/>
      <c r="CW94" s="48"/>
      <c r="CX94" s="48">
        <v>3</v>
      </c>
      <c r="CY94" s="48"/>
      <c r="CZ94" s="47"/>
      <c r="DA94" s="47">
        <f>AVERAGE(DA91:DA93)</f>
        <v>135.71428571428564</v>
      </c>
      <c r="DB94" s="47" t="s">
        <v>142</v>
      </c>
      <c r="DC94" s="47">
        <f>_xlfn.STDEV.S(DA91:DA93)</f>
        <v>37.627334831617041</v>
      </c>
      <c r="DD94" s="47"/>
      <c r="DE94" s="47"/>
      <c r="DF94" s="47"/>
      <c r="DG94" s="47">
        <v>3</v>
      </c>
      <c r="DH94" s="66" t="s">
        <v>299</v>
      </c>
    </row>
    <row r="95" spans="1:115" x14ac:dyDescent="0.3">
      <c r="A95" s="115" t="s">
        <v>132</v>
      </c>
      <c r="B95" s="11" t="s">
        <v>133</v>
      </c>
      <c r="C95" s="12">
        <v>2014</v>
      </c>
      <c r="D95" s="11" t="s">
        <v>134</v>
      </c>
      <c r="F95" s="13" t="s">
        <v>71</v>
      </c>
      <c r="H95" s="12">
        <v>0.2</v>
      </c>
      <c r="I95" s="12">
        <v>2006</v>
      </c>
      <c r="K95" s="14">
        <v>1</v>
      </c>
      <c r="L95" s="14">
        <v>3</v>
      </c>
      <c r="M95" s="14">
        <v>1</v>
      </c>
      <c r="N95" s="14">
        <v>6</v>
      </c>
      <c r="Q95" s="14" t="s">
        <v>263</v>
      </c>
      <c r="R95" s="12" t="s">
        <v>293</v>
      </c>
      <c r="S95" s="12" t="s">
        <v>135</v>
      </c>
      <c r="T95" s="15" t="s">
        <v>188</v>
      </c>
      <c r="U95" s="15" t="s">
        <v>468</v>
      </c>
      <c r="W95" s="15" t="s">
        <v>217</v>
      </c>
      <c r="AB95" s="12" t="s">
        <v>397</v>
      </c>
      <c r="AC95" s="12" t="s">
        <v>294</v>
      </c>
      <c r="AD95" s="12" t="s">
        <v>49</v>
      </c>
      <c r="AE95" s="16" t="s">
        <v>53</v>
      </c>
      <c r="AF95" s="12" t="s">
        <v>298</v>
      </c>
      <c r="AH95" s="41"/>
      <c r="AI95" s="41">
        <v>20</v>
      </c>
      <c r="AJ95" s="41"/>
      <c r="AK95" s="41" t="s">
        <v>220</v>
      </c>
      <c r="AL95" s="64"/>
      <c r="AP95" s="17" t="s">
        <v>123</v>
      </c>
      <c r="AQ95" s="17" t="s">
        <v>77</v>
      </c>
      <c r="AS95" s="64">
        <f t="shared" ref="AS95:AS158" si="12">SQRT(((BX95*BX95)+(CT95*CT95)))</f>
        <v>0</v>
      </c>
      <c r="AT95" s="17" t="s">
        <v>156</v>
      </c>
      <c r="AV95" s="17">
        <v>3</v>
      </c>
      <c r="AY95" s="67"/>
      <c r="AZ95" s="19"/>
      <c r="BB95" s="83"/>
      <c r="BC95" s="66">
        <f t="shared" ref="BC95:BC158" si="13">SQRT(((CK95*CK95)+(DC95*DC95)))</f>
        <v>0</v>
      </c>
      <c r="BE95" s="19">
        <v>3</v>
      </c>
      <c r="BR95" s="21">
        <v>20</v>
      </c>
      <c r="BT95" s="21" t="s">
        <v>220</v>
      </c>
      <c r="BU95" s="21">
        <v>74.999999999999304</v>
      </c>
      <c r="BW95" s="21" t="s">
        <v>55</v>
      </c>
      <c r="CI95" s="13">
        <v>107.142857142857</v>
      </c>
      <c r="CR95" s="21">
        <v>557.142857142857</v>
      </c>
      <c r="DG95" s="13">
        <v>3</v>
      </c>
      <c r="DH95" s="19" t="s">
        <v>299</v>
      </c>
    </row>
    <row r="96" spans="1:115" x14ac:dyDescent="0.3">
      <c r="A96" s="115" t="s">
        <v>132</v>
      </c>
      <c r="B96" s="11" t="s">
        <v>133</v>
      </c>
      <c r="C96" s="12">
        <v>2014</v>
      </c>
      <c r="D96" s="11" t="s">
        <v>134</v>
      </c>
      <c r="F96" s="13" t="s">
        <v>71</v>
      </c>
      <c r="H96" s="12">
        <v>0.2</v>
      </c>
      <c r="I96" s="12">
        <v>2006</v>
      </c>
      <c r="K96" s="14">
        <v>1</v>
      </c>
      <c r="L96" s="14">
        <v>3</v>
      </c>
      <c r="M96" s="14">
        <v>1</v>
      </c>
      <c r="N96" s="14">
        <v>6</v>
      </c>
      <c r="Q96" s="14" t="s">
        <v>263</v>
      </c>
      <c r="R96" s="12" t="s">
        <v>293</v>
      </c>
      <c r="S96" s="12" t="s">
        <v>135</v>
      </c>
      <c r="T96" s="15" t="s">
        <v>188</v>
      </c>
      <c r="U96" s="15" t="s">
        <v>468</v>
      </c>
      <c r="W96" s="15" t="s">
        <v>217</v>
      </c>
      <c r="AB96" s="12" t="s">
        <v>397</v>
      </c>
      <c r="AC96" s="12" t="s">
        <v>295</v>
      </c>
      <c r="AD96" s="12" t="s">
        <v>49</v>
      </c>
      <c r="AE96" s="16" t="s">
        <v>53</v>
      </c>
      <c r="AF96" s="12" t="s">
        <v>298</v>
      </c>
      <c r="AH96" s="41"/>
      <c r="AI96" s="41">
        <v>20</v>
      </c>
      <c r="AJ96" s="41"/>
      <c r="AK96" s="41" t="s">
        <v>220</v>
      </c>
      <c r="AL96" s="64"/>
      <c r="AP96" s="17" t="s">
        <v>123</v>
      </c>
      <c r="AQ96" s="17" t="s">
        <v>77</v>
      </c>
      <c r="AR96" s="64"/>
      <c r="AS96" s="64">
        <f t="shared" si="12"/>
        <v>0</v>
      </c>
      <c r="AT96" s="17" t="s">
        <v>156</v>
      </c>
      <c r="AV96" s="17">
        <v>3</v>
      </c>
      <c r="AY96" s="67"/>
      <c r="AZ96" s="19"/>
      <c r="BB96" s="83"/>
      <c r="BC96" s="66">
        <f t="shared" si="13"/>
        <v>0</v>
      </c>
      <c r="BE96" s="19">
        <v>3</v>
      </c>
      <c r="BR96" s="21">
        <v>20</v>
      </c>
      <c r="BT96" s="21" t="s">
        <v>220</v>
      </c>
      <c r="BU96" s="21">
        <v>182.142857142857</v>
      </c>
      <c r="BW96" s="21" t="s">
        <v>55</v>
      </c>
      <c r="CI96" s="13">
        <v>171.42857142857099</v>
      </c>
      <c r="CR96" s="21">
        <v>1007.1428571428499</v>
      </c>
      <c r="DG96" s="13">
        <v>3</v>
      </c>
      <c r="DH96" s="19" t="s">
        <v>299</v>
      </c>
    </row>
    <row r="97" spans="1:112" x14ac:dyDescent="0.3">
      <c r="A97" s="115" t="s">
        <v>132</v>
      </c>
      <c r="B97" s="11" t="s">
        <v>133</v>
      </c>
      <c r="C97" s="12">
        <v>2014</v>
      </c>
      <c r="D97" s="11" t="s">
        <v>134</v>
      </c>
      <c r="F97" s="13" t="s">
        <v>71</v>
      </c>
      <c r="H97" s="12">
        <v>0.2</v>
      </c>
      <c r="I97" s="12">
        <v>2006</v>
      </c>
      <c r="K97" s="14">
        <v>1</v>
      </c>
      <c r="L97" s="14">
        <v>3</v>
      </c>
      <c r="M97" s="14">
        <v>1</v>
      </c>
      <c r="N97" s="14">
        <v>6</v>
      </c>
      <c r="Q97" s="14" t="s">
        <v>263</v>
      </c>
      <c r="R97" s="12" t="s">
        <v>293</v>
      </c>
      <c r="S97" s="12" t="s">
        <v>135</v>
      </c>
      <c r="T97" s="15" t="s">
        <v>188</v>
      </c>
      <c r="U97" s="15" t="s">
        <v>468</v>
      </c>
      <c r="W97" s="15" t="s">
        <v>217</v>
      </c>
      <c r="AB97" s="12" t="s">
        <v>397</v>
      </c>
      <c r="AC97" s="12" t="s">
        <v>296</v>
      </c>
      <c r="AD97" s="12" t="s">
        <v>49</v>
      </c>
      <c r="AE97" s="16" t="s">
        <v>53</v>
      </c>
      <c r="AF97" s="12" t="s">
        <v>298</v>
      </c>
      <c r="AH97" s="41"/>
      <c r="AI97" s="41">
        <v>20</v>
      </c>
      <c r="AJ97" s="41"/>
      <c r="AK97" s="41" t="s">
        <v>220</v>
      </c>
      <c r="AL97" s="64"/>
      <c r="AP97" s="17" t="s">
        <v>123</v>
      </c>
      <c r="AQ97" s="17" t="s">
        <v>77</v>
      </c>
      <c r="AS97" s="64">
        <f t="shared" si="12"/>
        <v>0</v>
      </c>
      <c r="AT97" s="17" t="s">
        <v>156</v>
      </c>
      <c r="AV97" s="17">
        <v>3</v>
      </c>
      <c r="AY97" s="67"/>
      <c r="AZ97" s="19"/>
      <c r="BB97" s="83"/>
      <c r="BC97" s="66">
        <f t="shared" si="13"/>
        <v>0</v>
      </c>
      <c r="BE97" s="19">
        <v>3</v>
      </c>
      <c r="BR97" s="21">
        <v>20</v>
      </c>
      <c r="BT97" s="21" t="s">
        <v>220</v>
      </c>
      <c r="BU97" s="21">
        <v>246.42857142857099</v>
      </c>
      <c r="BW97" s="21" t="s">
        <v>55</v>
      </c>
      <c r="CI97" s="13">
        <v>160.71428571428399</v>
      </c>
      <c r="CR97" s="21">
        <v>2421.4285714285702</v>
      </c>
      <c r="DG97" s="13">
        <v>3</v>
      </c>
      <c r="DH97" s="19" t="s">
        <v>299</v>
      </c>
    </row>
    <row r="98" spans="1:112" s="49" customFormat="1" x14ac:dyDescent="0.3">
      <c r="A98" s="117" t="s">
        <v>132</v>
      </c>
      <c r="B98" s="46" t="s">
        <v>133</v>
      </c>
      <c r="C98" s="61">
        <v>2014</v>
      </c>
      <c r="D98" s="46" t="s">
        <v>134</v>
      </c>
      <c r="E98" s="61"/>
      <c r="F98" s="47" t="s">
        <v>71</v>
      </c>
      <c r="G98" s="47"/>
      <c r="H98" s="61">
        <v>0.2</v>
      </c>
      <c r="I98" s="61">
        <v>2006</v>
      </c>
      <c r="J98" s="61"/>
      <c r="K98" s="62">
        <v>1</v>
      </c>
      <c r="L98" s="62">
        <v>3</v>
      </c>
      <c r="M98" s="14">
        <v>1</v>
      </c>
      <c r="N98" s="14">
        <v>6</v>
      </c>
      <c r="O98" s="62"/>
      <c r="P98" s="62"/>
      <c r="Q98" s="62" t="s">
        <v>263</v>
      </c>
      <c r="R98" s="61" t="s">
        <v>293</v>
      </c>
      <c r="S98" s="61" t="s">
        <v>135</v>
      </c>
      <c r="T98" s="63" t="s">
        <v>188</v>
      </c>
      <c r="U98" s="63" t="s">
        <v>468</v>
      </c>
      <c r="V98" s="63"/>
      <c r="W98" s="63" t="s">
        <v>217</v>
      </c>
      <c r="X98" s="63"/>
      <c r="Y98" s="63"/>
      <c r="Z98" s="63"/>
      <c r="AA98" s="63"/>
      <c r="AB98" s="12" t="s">
        <v>397</v>
      </c>
      <c r="AC98" s="61" t="s">
        <v>297</v>
      </c>
      <c r="AD98" s="61" t="s">
        <v>49</v>
      </c>
      <c r="AE98" s="61" t="s">
        <v>53</v>
      </c>
      <c r="AF98" s="61" t="s">
        <v>298</v>
      </c>
      <c r="AG98" s="64"/>
      <c r="AH98" s="71" t="s">
        <v>131</v>
      </c>
      <c r="AI98" s="71">
        <v>20</v>
      </c>
      <c r="AJ98" s="71" t="s">
        <v>291</v>
      </c>
      <c r="AK98" s="41" t="s">
        <v>220</v>
      </c>
      <c r="AL98" s="64">
        <f>CR98-BU98</f>
        <v>1160.7142857142833</v>
      </c>
      <c r="AM98" s="64" t="s">
        <v>21</v>
      </c>
      <c r="AN98" s="64"/>
      <c r="AO98" s="64"/>
      <c r="AP98" s="17" t="s">
        <v>123</v>
      </c>
      <c r="AQ98" s="17" t="s">
        <v>77</v>
      </c>
      <c r="AR98" s="64"/>
      <c r="AS98" s="64">
        <f t="shared" si="12"/>
        <v>976.66655057926982</v>
      </c>
      <c r="AT98" s="17" t="s">
        <v>156</v>
      </c>
      <c r="AU98" s="64"/>
      <c r="AV98" s="17">
        <v>3</v>
      </c>
      <c r="AW98" s="64"/>
      <c r="AX98" s="65"/>
      <c r="AY98" s="67">
        <f>DA98-CI98</f>
        <v>-10.714285714285012</v>
      </c>
      <c r="AZ98" s="66" t="s">
        <v>21</v>
      </c>
      <c r="BA98" s="66"/>
      <c r="BB98" s="82"/>
      <c r="BC98" s="66">
        <f t="shared" si="13"/>
        <v>51.010203061020221</v>
      </c>
      <c r="BD98" s="66"/>
      <c r="BE98" s="19">
        <v>3</v>
      </c>
      <c r="BF98" s="68"/>
      <c r="BG98" s="61"/>
      <c r="BH98" s="61"/>
      <c r="BI98" s="61"/>
      <c r="BJ98" s="61"/>
      <c r="BK98" s="61"/>
      <c r="BL98" s="61"/>
      <c r="BM98" s="61"/>
      <c r="BN98" s="61"/>
      <c r="BO98" s="61"/>
      <c r="BP98" s="48"/>
      <c r="BQ98" s="48" t="s">
        <v>131</v>
      </c>
      <c r="BR98" s="48">
        <v>20</v>
      </c>
      <c r="BS98" s="48" t="s">
        <v>291</v>
      </c>
      <c r="BT98" s="21" t="s">
        <v>220</v>
      </c>
      <c r="BU98" s="48">
        <f>AVERAGE(BU95:BU97)</f>
        <v>167.85714285714243</v>
      </c>
      <c r="BV98" s="48" t="s">
        <v>142</v>
      </c>
      <c r="BW98" s="48" t="s">
        <v>55</v>
      </c>
      <c r="BX98" s="48">
        <f>_xlfn.STDEV.S(BU95:BU97)</f>
        <v>86.60254037844399</v>
      </c>
      <c r="BY98" s="48"/>
      <c r="BZ98" s="48"/>
      <c r="CA98" s="48" t="s">
        <v>77</v>
      </c>
      <c r="CB98" s="48"/>
      <c r="CC98" s="48"/>
      <c r="CD98" s="48"/>
      <c r="CE98" s="48"/>
      <c r="CF98" s="48">
        <v>3</v>
      </c>
      <c r="CG98" s="48"/>
      <c r="CH98" s="47"/>
      <c r="CI98" s="47">
        <v>146.42857142857065</v>
      </c>
      <c r="CJ98" s="47" t="s">
        <v>142</v>
      </c>
      <c r="CK98" s="47">
        <v>34.441609860688793</v>
      </c>
      <c r="CL98" s="47"/>
      <c r="CM98" s="47"/>
      <c r="CN98" s="47"/>
      <c r="CO98" s="47">
        <v>3</v>
      </c>
      <c r="CP98" s="47"/>
      <c r="CQ98" s="48"/>
      <c r="CR98" s="48">
        <f>AVERAGE(CR95:CR97)</f>
        <v>1328.5714285714257</v>
      </c>
      <c r="CS98" s="48" t="s">
        <v>142</v>
      </c>
      <c r="CT98" s="48">
        <f>_xlfn.STDEV.S(CR95:CR97)</f>
        <v>972.81938252710063</v>
      </c>
      <c r="CU98" s="48"/>
      <c r="CV98" s="48"/>
      <c r="CW98" s="48"/>
      <c r="CX98" s="48">
        <v>3</v>
      </c>
      <c r="CY98" s="48"/>
      <c r="CZ98" s="47"/>
      <c r="DA98" s="47">
        <v>135.71428571428564</v>
      </c>
      <c r="DB98" s="47" t="s">
        <v>142</v>
      </c>
      <c r="DC98" s="47">
        <v>37.627334831617041</v>
      </c>
      <c r="DD98" s="47"/>
      <c r="DE98" s="47"/>
      <c r="DF98" s="47"/>
      <c r="DG98" s="47">
        <v>3</v>
      </c>
      <c r="DH98" s="66" t="s">
        <v>299</v>
      </c>
    </row>
    <row r="99" spans="1:112" x14ac:dyDescent="0.3">
      <c r="A99" s="115" t="s">
        <v>132</v>
      </c>
      <c r="B99" s="11" t="s">
        <v>133</v>
      </c>
      <c r="C99" s="12">
        <v>2014</v>
      </c>
      <c r="D99" s="11" t="s">
        <v>134</v>
      </c>
      <c r="F99" s="13" t="s">
        <v>71</v>
      </c>
      <c r="H99" s="12">
        <v>1</v>
      </c>
      <c r="I99" s="12">
        <v>2007</v>
      </c>
      <c r="K99" s="14">
        <v>1</v>
      </c>
      <c r="L99" s="14">
        <v>3</v>
      </c>
      <c r="M99" s="14">
        <v>1</v>
      </c>
      <c r="N99" s="14">
        <v>6</v>
      </c>
      <c r="Q99" s="14" t="s">
        <v>263</v>
      </c>
      <c r="R99" s="12" t="s">
        <v>293</v>
      </c>
      <c r="S99" s="12" t="s">
        <v>135</v>
      </c>
      <c r="T99" s="15" t="s">
        <v>188</v>
      </c>
      <c r="U99" s="15" t="s">
        <v>468</v>
      </c>
      <c r="W99" s="15" t="s">
        <v>217</v>
      </c>
      <c r="AB99" s="12" t="s">
        <v>397</v>
      </c>
      <c r="AC99" s="12" t="s">
        <v>294</v>
      </c>
      <c r="AD99" s="12" t="s">
        <v>49</v>
      </c>
      <c r="AE99" s="16" t="s">
        <v>53</v>
      </c>
      <c r="AF99" s="12" t="s">
        <v>298</v>
      </c>
      <c r="AH99" s="41"/>
      <c r="AI99" s="41">
        <v>9</v>
      </c>
      <c r="AJ99" s="41"/>
      <c r="AK99" s="41" t="s">
        <v>220</v>
      </c>
      <c r="AL99" s="64"/>
      <c r="AP99" s="17" t="s">
        <v>123</v>
      </c>
      <c r="AQ99" s="17" t="s">
        <v>77</v>
      </c>
      <c r="AS99" s="64">
        <f t="shared" si="12"/>
        <v>0</v>
      </c>
      <c r="AT99" s="17" t="s">
        <v>156</v>
      </c>
      <c r="AV99" s="17">
        <v>3</v>
      </c>
      <c r="AY99" s="67"/>
      <c r="AZ99" s="19"/>
      <c r="BB99" s="83"/>
      <c r="BC99" s="66">
        <f t="shared" si="13"/>
        <v>0</v>
      </c>
      <c r="BE99" s="19">
        <v>3</v>
      </c>
      <c r="BR99" s="21">
        <v>9</v>
      </c>
      <c r="BT99" s="21" t="s">
        <v>220</v>
      </c>
      <c r="BU99" s="21">
        <v>128.57142857142799</v>
      </c>
      <c r="BW99" s="21" t="s">
        <v>55</v>
      </c>
      <c r="CG99" s="21" t="s">
        <v>300</v>
      </c>
      <c r="CI99" s="13">
        <v>107.142857142857</v>
      </c>
      <c r="CP99" s="13" t="s">
        <v>301</v>
      </c>
      <c r="CR99" s="21">
        <v>1307.1428571428501</v>
      </c>
      <c r="DA99" s="13">
        <v>64.285714285714803</v>
      </c>
      <c r="DG99" s="13">
        <v>3</v>
      </c>
      <c r="DH99" s="19" t="s">
        <v>299</v>
      </c>
    </row>
    <row r="100" spans="1:112" x14ac:dyDescent="0.3">
      <c r="A100" s="115" t="s">
        <v>132</v>
      </c>
      <c r="B100" s="11" t="s">
        <v>133</v>
      </c>
      <c r="C100" s="12">
        <v>2014</v>
      </c>
      <c r="D100" s="11" t="s">
        <v>134</v>
      </c>
      <c r="F100" s="13" t="s">
        <v>71</v>
      </c>
      <c r="H100" s="12">
        <v>1</v>
      </c>
      <c r="I100" s="12">
        <v>2007</v>
      </c>
      <c r="K100" s="14">
        <v>1</v>
      </c>
      <c r="L100" s="14">
        <v>3</v>
      </c>
      <c r="M100" s="14">
        <v>1</v>
      </c>
      <c r="N100" s="14">
        <v>6</v>
      </c>
      <c r="Q100" s="14" t="s">
        <v>263</v>
      </c>
      <c r="R100" s="12" t="s">
        <v>293</v>
      </c>
      <c r="S100" s="12" t="s">
        <v>135</v>
      </c>
      <c r="T100" s="15" t="s">
        <v>188</v>
      </c>
      <c r="U100" s="15" t="s">
        <v>468</v>
      </c>
      <c r="W100" s="15" t="s">
        <v>217</v>
      </c>
      <c r="AB100" s="12" t="s">
        <v>397</v>
      </c>
      <c r="AC100" s="12" t="s">
        <v>295</v>
      </c>
      <c r="AD100" s="12" t="s">
        <v>49</v>
      </c>
      <c r="AE100" s="16" t="s">
        <v>53</v>
      </c>
      <c r="AF100" s="12" t="s">
        <v>298</v>
      </c>
      <c r="AH100" s="41"/>
      <c r="AI100" s="41">
        <v>9</v>
      </c>
      <c r="AJ100" s="41"/>
      <c r="AK100" s="41" t="s">
        <v>220</v>
      </c>
      <c r="AL100" s="64"/>
      <c r="AP100" s="17" t="s">
        <v>123</v>
      </c>
      <c r="AQ100" s="17" t="s">
        <v>77</v>
      </c>
      <c r="AR100" s="64"/>
      <c r="AS100" s="64">
        <f t="shared" si="12"/>
        <v>0</v>
      </c>
      <c r="AT100" s="17" t="s">
        <v>156</v>
      </c>
      <c r="AV100" s="17">
        <v>3</v>
      </c>
      <c r="AY100" s="67"/>
      <c r="AZ100" s="19"/>
      <c r="BB100" s="83"/>
      <c r="BC100" s="66">
        <f t="shared" si="13"/>
        <v>0</v>
      </c>
      <c r="BE100" s="19">
        <v>3</v>
      </c>
      <c r="BR100" s="21">
        <v>9</v>
      </c>
      <c r="BT100" s="21" t="s">
        <v>220</v>
      </c>
      <c r="BU100" s="21">
        <v>150</v>
      </c>
      <c r="BW100" s="21" t="s">
        <v>55</v>
      </c>
      <c r="CG100" s="21" t="s">
        <v>300</v>
      </c>
      <c r="CI100" s="13">
        <v>171.42857142857099</v>
      </c>
      <c r="CP100" s="13" t="s">
        <v>301</v>
      </c>
      <c r="CR100" s="21">
        <v>1596.42857142857</v>
      </c>
      <c r="DA100" s="13">
        <v>128.57142857142799</v>
      </c>
      <c r="DG100" s="13">
        <v>3</v>
      </c>
      <c r="DH100" s="19" t="s">
        <v>299</v>
      </c>
    </row>
    <row r="101" spans="1:112" x14ac:dyDescent="0.3">
      <c r="A101" s="115" t="s">
        <v>132</v>
      </c>
      <c r="B101" s="11" t="s">
        <v>133</v>
      </c>
      <c r="C101" s="12">
        <v>2014</v>
      </c>
      <c r="D101" s="11" t="s">
        <v>134</v>
      </c>
      <c r="F101" s="13" t="s">
        <v>71</v>
      </c>
      <c r="H101" s="12">
        <v>1</v>
      </c>
      <c r="I101" s="12">
        <v>2007</v>
      </c>
      <c r="K101" s="14">
        <v>1</v>
      </c>
      <c r="L101" s="14">
        <v>3</v>
      </c>
      <c r="M101" s="14">
        <v>1</v>
      </c>
      <c r="N101" s="14">
        <v>6</v>
      </c>
      <c r="Q101" s="14" t="s">
        <v>263</v>
      </c>
      <c r="R101" s="12" t="s">
        <v>293</v>
      </c>
      <c r="S101" s="12" t="s">
        <v>135</v>
      </c>
      <c r="T101" s="15" t="s">
        <v>188</v>
      </c>
      <c r="U101" s="15" t="s">
        <v>468</v>
      </c>
      <c r="W101" s="15" t="s">
        <v>217</v>
      </c>
      <c r="AB101" s="12" t="s">
        <v>397</v>
      </c>
      <c r="AC101" s="12" t="s">
        <v>296</v>
      </c>
      <c r="AD101" s="12" t="s">
        <v>49</v>
      </c>
      <c r="AE101" s="16" t="s">
        <v>53</v>
      </c>
      <c r="AF101" s="12" t="s">
        <v>298</v>
      </c>
      <c r="AH101" s="41"/>
      <c r="AI101" s="41">
        <v>9</v>
      </c>
      <c r="AJ101" s="41"/>
      <c r="AK101" s="41" t="s">
        <v>220</v>
      </c>
      <c r="AL101" s="64"/>
      <c r="AP101" s="17" t="s">
        <v>123</v>
      </c>
      <c r="AQ101" s="17" t="s">
        <v>77</v>
      </c>
      <c r="AS101" s="64">
        <f t="shared" si="12"/>
        <v>0</v>
      </c>
      <c r="AT101" s="17" t="s">
        <v>156</v>
      </c>
      <c r="AV101" s="17">
        <v>3</v>
      </c>
      <c r="AY101" s="67"/>
      <c r="AZ101" s="19"/>
      <c r="BB101" s="83"/>
      <c r="BC101" s="66">
        <f t="shared" si="13"/>
        <v>0</v>
      </c>
      <c r="BE101" s="19">
        <v>3</v>
      </c>
      <c r="BR101" s="21">
        <v>9</v>
      </c>
      <c r="BT101" s="21" t="s">
        <v>220</v>
      </c>
      <c r="BU101" s="21">
        <v>225</v>
      </c>
      <c r="BW101" s="21" t="s">
        <v>55</v>
      </c>
      <c r="CG101" s="21" t="s">
        <v>300</v>
      </c>
      <c r="CI101" s="13">
        <v>160.71428571428399</v>
      </c>
      <c r="CP101" s="13" t="s">
        <v>301</v>
      </c>
      <c r="CR101" s="21">
        <v>3600</v>
      </c>
      <c r="DA101" s="13">
        <v>278.57142857142799</v>
      </c>
      <c r="DG101" s="13">
        <v>3</v>
      </c>
      <c r="DH101" s="19" t="s">
        <v>299</v>
      </c>
    </row>
    <row r="102" spans="1:112" s="49" customFormat="1" x14ac:dyDescent="0.3">
      <c r="A102" s="117" t="s">
        <v>132</v>
      </c>
      <c r="B102" s="46" t="s">
        <v>133</v>
      </c>
      <c r="C102" s="61">
        <v>2014</v>
      </c>
      <c r="D102" s="46" t="s">
        <v>134</v>
      </c>
      <c r="E102" s="61"/>
      <c r="F102" s="47" t="s">
        <v>71</v>
      </c>
      <c r="G102" s="47"/>
      <c r="H102" s="61">
        <v>1</v>
      </c>
      <c r="I102" s="61">
        <v>2007</v>
      </c>
      <c r="J102" s="61"/>
      <c r="K102" s="62">
        <v>1</v>
      </c>
      <c r="L102" s="62">
        <v>3</v>
      </c>
      <c r="M102" s="14">
        <v>1</v>
      </c>
      <c r="N102" s="14">
        <v>6</v>
      </c>
      <c r="O102" s="62"/>
      <c r="P102" s="62"/>
      <c r="Q102" s="62" t="s">
        <v>263</v>
      </c>
      <c r="R102" s="61" t="s">
        <v>293</v>
      </c>
      <c r="S102" s="61" t="s">
        <v>135</v>
      </c>
      <c r="T102" s="63" t="s">
        <v>188</v>
      </c>
      <c r="U102" s="63" t="s">
        <v>468</v>
      </c>
      <c r="V102" s="63"/>
      <c r="W102" s="63" t="s">
        <v>217</v>
      </c>
      <c r="X102" s="63"/>
      <c r="Y102" s="63"/>
      <c r="Z102" s="63"/>
      <c r="AA102" s="63"/>
      <c r="AB102" s="12" t="s">
        <v>397</v>
      </c>
      <c r="AC102" s="61" t="s">
        <v>297</v>
      </c>
      <c r="AD102" s="61" t="s">
        <v>49</v>
      </c>
      <c r="AE102" s="61" t="s">
        <v>53</v>
      </c>
      <c r="AF102" s="61" t="s">
        <v>298</v>
      </c>
      <c r="AG102" s="64"/>
      <c r="AH102" s="71" t="s">
        <v>131</v>
      </c>
      <c r="AI102" s="71">
        <v>9</v>
      </c>
      <c r="AJ102" s="71" t="s">
        <v>291</v>
      </c>
      <c r="AK102" s="41" t="s">
        <v>220</v>
      </c>
      <c r="AL102" s="64">
        <f>CR102-BU102</f>
        <v>1999.9999999999973</v>
      </c>
      <c r="AM102" s="64" t="s">
        <v>21</v>
      </c>
      <c r="AN102" s="64"/>
      <c r="AO102" s="64"/>
      <c r="AP102" s="17" t="s">
        <v>123</v>
      </c>
      <c r="AQ102" s="17" t="s">
        <v>77</v>
      </c>
      <c r="AR102" s="64"/>
      <c r="AS102" s="64">
        <f t="shared" si="12"/>
        <v>1249.7040465972891</v>
      </c>
      <c r="AT102" s="17" t="s">
        <v>156</v>
      </c>
      <c r="AU102" s="64"/>
      <c r="AV102" s="17">
        <v>3</v>
      </c>
      <c r="AW102" s="64"/>
      <c r="AX102" s="65"/>
      <c r="AY102" s="67">
        <f>DA102-CI102</f>
        <v>10.714285714286262</v>
      </c>
      <c r="AZ102" s="66" t="s">
        <v>21</v>
      </c>
      <c r="BA102" s="66"/>
      <c r="BB102" s="82"/>
      <c r="BC102" s="66">
        <f t="shared" si="13"/>
        <v>115.23047003501144</v>
      </c>
      <c r="BD102" s="66"/>
      <c r="BE102" s="19">
        <v>3</v>
      </c>
      <c r="BF102" s="68"/>
      <c r="BG102" s="61"/>
      <c r="BH102" s="61"/>
      <c r="BI102" s="61"/>
      <c r="BJ102" s="61"/>
      <c r="BK102" s="61"/>
      <c r="BL102" s="61"/>
      <c r="BM102" s="61"/>
      <c r="BN102" s="61"/>
      <c r="BO102" s="61"/>
      <c r="BP102" s="48"/>
      <c r="BQ102" s="48" t="s">
        <v>131</v>
      </c>
      <c r="BR102" s="48">
        <v>9</v>
      </c>
      <c r="BS102" s="48" t="s">
        <v>291</v>
      </c>
      <c r="BT102" s="21" t="s">
        <v>220</v>
      </c>
      <c r="BU102" s="48">
        <v>167.85714285714266</v>
      </c>
      <c r="BV102" s="48" t="s">
        <v>142</v>
      </c>
      <c r="BW102" s="48" t="s">
        <v>55</v>
      </c>
      <c r="BX102" s="48">
        <v>50.633738852706749</v>
      </c>
      <c r="BY102" s="48"/>
      <c r="BZ102" s="48"/>
      <c r="CA102" s="48" t="s">
        <v>77</v>
      </c>
      <c r="CB102" s="48"/>
      <c r="CC102" s="48"/>
      <c r="CD102" s="48"/>
      <c r="CE102" s="48"/>
      <c r="CF102" s="48">
        <v>3</v>
      </c>
      <c r="CG102" s="48" t="s">
        <v>300</v>
      </c>
      <c r="CH102" s="47"/>
      <c r="CI102" s="47">
        <v>146.42857142857065</v>
      </c>
      <c r="CJ102" s="47" t="s">
        <v>142</v>
      </c>
      <c r="CK102" s="47">
        <v>34.441609860688793</v>
      </c>
      <c r="CL102" s="47"/>
      <c r="CM102" s="47"/>
      <c r="CN102" s="47"/>
      <c r="CO102" s="47">
        <v>3</v>
      </c>
      <c r="CP102" s="47" t="s">
        <v>301</v>
      </c>
      <c r="CQ102" s="48"/>
      <c r="CR102" s="48">
        <f>AVERAGE(CR99:CR101)</f>
        <v>2167.8571428571399</v>
      </c>
      <c r="CS102" s="48" t="s">
        <v>142</v>
      </c>
      <c r="CT102" s="48">
        <f>_xlfn.STDEV.S(CR99:CR101)</f>
        <v>1248.6778722198273</v>
      </c>
      <c r="CU102" s="48"/>
      <c r="CV102" s="48"/>
      <c r="CW102" s="48"/>
      <c r="CX102" s="48">
        <v>3</v>
      </c>
      <c r="CY102" s="48"/>
      <c r="CZ102" s="47"/>
      <c r="DA102" s="47">
        <f>AVERAGE(DA99:DA101)</f>
        <v>157.14285714285691</v>
      </c>
      <c r="DB102" s="47" t="s">
        <v>142</v>
      </c>
      <c r="DC102" s="47">
        <f>_xlfn.STDEV.S(DA99:DA101)</f>
        <v>109.96288798814705</v>
      </c>
      <c r="DD102" s="47"/>
      <c r="DE102" s="47"/>
      <c r="DF102" s="47"/>
      <c r="DG102" s="47">
        <v>3</v>
      </c>
      <c r="DH102" s="66" t="s">
        <v>299</v>
      </c>
    </row>
    <row r="103" spans="1:112" x14ac:dyDescent="0.3">
      <c r="A103" s="115" t="s">
        <v>132</v>
      </c>
      <c r="B103" s="11" t="s">
        <v>133</v>
      </c>
      <c r="C103" s="12">
        <v>2014</v>
      </c>
      <c r="D103" s="11" t="s">
        <v>134</v>
      </c>
      <c r="F103" s="13" t="s">
        <v>71</v>
      </c>
      <c r="H103" s="12">
        <v>1</v>
      </c>
      <c r="I103" s="12">
        <v>2007</v>
      </c>
      <c r="K103" s="14">
        <v>1</v>
      </c>
      <c r="L103" s="14">
        <v>3</v>
      </c>
      <c r="M103" s="14">
        <v>1</v>
      </c>
      <c r="N103" s="14">
        <v>6</v>
      </c>
      <c r="Q103" s="14" t="s">
        <v>263</v>
      </c>
      <c r="R103" s="12" t="s">
        <v>293</v>
      </c>
      <c r="S103" s="12" t="s">
        <v>135</v>
      </c>
      <c r="T103" s="15" t="s">
        <v>188</v>
      </c>
      <c r="U103" s="15" t="s">
        <v>468</v>
      </c>
      <c r="W103" s="15" t="s">
        <v>217</v>
      </c>
      <c r="AB103" s="12" t="s">
        <v>397</v>
      </c>
      <c r="AC103" s="12" t="s">
        <v>294</v>
      </c>
      <c r="AD103" s="12" t="s">
        <v>49</v>
      </c>
      <c r="AE103" s="16" t="s">
        <v>53</v>
      </c>
      <c r="AF103" s="12" t="s">
        <v>298</v>
      </c>
      <c r="AH103" s="41"/>
      <c r="AI103" s="41">
        <v>20</v>
      </c>
      <c r="AJ103" s="41"/>
      <c r="AK103" s="41" t="s">
        <v>220</v>
      </c>
      <c r="AL103" s="64"/>
      <c r="AP103" s="17" t="s">
        <v>123</v>
      </c>
      <c r="AQ103" s="17" t="s">
        <v>77</v>
      </c>
      <c r="AS103" s="64">
        <f t="shared" si="12"/>
        <v>0</v>
      </c>
      <c r="AT103" s="17" t="s">
        <v>156</v>
      </c>
      <c r="AV103" s="17">
        <v>3</v>
      </c>
      <c r="AY103" s="67"/>
      <c r="AZ103" s="19"/>
      <c r="BB103" s="83"/>
      <c r="BC103" s="66">
        <f t="shared" si="13"/>
        <v>0</v>
      </c>
      <c r="BE103" s="19">
        <v>3</v>
      </c>
      <c r="BR103" s="21">
        <v>20</v>
      </c>
      <c r="BT103" s="21" t="s">
        <v>220</v>
      </c>
      <c r="BU103" s="21">
        <v>74.999999999999304</v>
      </c>
      <c r="BW103" s="21" t="s">
        <v>55</v>
      </c>
      <c r="CG103" s="21" t="s">
        <v>300</v>
      </c>
      <c r="CI103" s="13">
        <v>107.142857142857</v>
      </c>
      <c r="CP103" s="13" t="s">
        <v>301</v>
      </c>
      <c r="CR103" s="21">
        <v>803.57142857142799</v>
      </c>
      <c r="DG103" s="13">
        <v>3</v>
      </c>
      <c r="DH103" s="19" t="s">
        <v>299</v>
      </c>
    </row>
    <row r="104" spans="1:112" x14ac:dyDescent="0.3">
      <c r="A104" s="115" t="s">
        <v>132</v>
      </c>
      <c r="B104" s="11" t="s">
        <v>133</v>
      </c>
      <c r="C104" s="12">
        <v>2014</v>
      </c>
      <c r="D104" s="11" t="s">
        <v>134</v>
      </c>
      <c r="F104" s="13" t="s">
        <v>71</v>
      </c>
      <c r="H104" s="12">
        <v>1</v>
      </c>
      <c r="I104" s="12">
        <v>2007</v>
      </c>
      <c r="K104" s="14">
        <v>1</v>
      </c>
      <c r="L104" s="14">
        <v>3</v>
      </c>
      <c r="M104" s="14">
        <v>1</v>
      </c>
      <c r="N104" s="14">
        <v>6</v>
      </c>
      <c r="Q104" s="14" t="s">
        <v>263</v>
      </c>
      <c r="R104" s="12" t="s">
        <v>293</v>
      </c>
      <c r="S104" s="12" t="s">
        <v>135</v>
      </c>
      <c r="T104" s="15" t="s">
        <v>188</v>
      </c>
      <c r="U104" s="15" t="s">
        <v>468</v>
      </c>
      <c r="W104" s="15" t="s">
        <v>217</v>
      </c>
      <c r="AB104" s="12" t="s">
        <v>397</v>
      </c>
      <c r="AC104" s="12" t="s">
        <v>295</v>
      </c>
      <c r="AD104" s="12" t="s">
        <v>49</v>
      </c>
      <c r="AE104" s="16" t="s">
        <v>53</v>
      </c>
      <c r="AF104" s="12" t="s">
        <v>298</v>
      </c>
      <c r="AH104" s="41"/>
      <c r="AI104" s="41">
        <v>20</v>
      </c>
      <c r="AJ104" s="41"/>
      <c r="AK104" s="41" t="s">
        <v>220</v>
      </c>
      <c r="AL104" s="64"/>
      <c r="AP104" s="17" t="s">
        <v>123</v>
      </c>
      <c r="AQ104" s="17" t="s">
        <v>77</v>
      </c>
      <c r="AR104" s="64"/>
      <c r="AS104" s="64">
        <f t="shared" si="12"/>
        <v>0</v>
      </c>
      <c r="AT104" s="17" t="s">
        <v>156</v>
      </c>
      <c r="AV104" s="17">
        <v>3</v>
      </c>
      <c r="AY104" s="67"/>
      <c r="AZ104" s="19"/>
      <c r="BB104" s="83"/>
      <c r="BC104" s="66">
        <f t="shared" si="13"/>
        <v>0</v>
      </c>
      <c r="BE104" s="19">
        <v>3</v>
      </c>
      <c r="BR104" s="21">
        <v>20</v>
      </c>
      <c r="BT104" s="21" t="s">
        <v>220</v>
      </c>
      <c r="BU104" s="21">
        <v>182.142857142857</v>
      </c>
      <c r="BW104" s="21" t="s">
        <v>55</v>
      </c>
      <c r="CG104" s="21" t="s">
        <v>300</v>
      </c>
      <c r="CI104" s="13">
        <v>171.42857142857099</v>
      </c>
      <c r="CP104" s="13" t="s">
        <v>301</v>
      </c>
      <c r="CR104" s="21">
        <v>2935.7142857142799</v>
      </c>
      <c r="DG104" s="13">
        <v>3</v>
      </c>
      <c r="DH104" s="19" t="s">
        <v>299</v>
      </c>
    </row>
    <row r="105" spans="1:112" x14ac:dyDescent="0.3">
      <c r="A105" s="115" t="s">
        <v>132</v>
      </c>
      <c r="B105" s="11" t="s">
        <v>133</v>
      </c>
      <c r="C105" s="12">
        <v>2014</v>
      </c>
      <c r="D105" s="11" t="s">
        <v>134</v>
      </c>
      <c r="F105" s="13" t="s">
        <v>71</v>
      </c>
      <c r="H105" s="12">
        <v>1</v>
      </c>
      <c r="I105" s="12">
        <v>2007</v>
      </c>
      <c r="K105" s="14">
        <v>1</v>
      </c>
      <c r="L105" s="14">
        <v>3</v>
      </c>
      <c r="M105" s="14">
        <v>1</v>
      </c>
      <c r="N105" s="14">
        <v>6</v>
      </c>
      <c r="Q105" s="14" t="s">
        <v>263</v>
      </c>
      <c r="R105" s="12" t="s">
        <v>293</v>
      </c>
      <c r="S105" s="12" t="s">
        <v>135</v>
      </c>
      <c r="T105" s="15" t="s">
        <v>188</v>
      </c>
      <c r="U105" s="15" t="s">
        <v>468</v>
      </c>
      <c r="W105" s="15" t="s">
        <v>217</v>
      </c>
      <c r="AB105" s="12" t="s">
        <v>397</v>
      </c>
      <c r="AC105" s="12" t="s">
        <v>296</v>
      </c>
      <c r="AD105" s="12" t="s">
        <v>49</v>
      </c>
      <c r="AE105" s="16" t="s">
        <v>53</v>
      </c>
      <c r="AF105" s="12" t="s">
        <v>298</v>
      </c>
      <c r="AH105" s="41"/>
      <c r="AI105" s="41">
        <v>20</v>
      </c>
      <c r="AJ105" s="41"/>
      <c r="AK105" s="41" t="s">
        <v>220</v>
      </c>
      <c r="AL105" s="64"/>
      <c r="AP105" s="17" t="s">
        <v>123</v>
      </c>
      <c r="AQ105" s="17" t="s">
        <v>77</v>
      </c>
      <c r="AS105" s="64">
        <f t="shared" si="12"/>
        <v>0</v>
      </c>
      <c r="AT105" s="17" t="s">
        <v>156</v>
      </c>
      <c r="AV105" s="17">
        <v>3</v>
      </c>
      <c r="AY105" s="67"/>
      <c r="AZ105" s="19"/>
      <c r="BB105" s="83"/>
      <c r="BC105" s="66">
        <f t="shared" si="13"/>
        <v>0</v>
      </c>
      <c r="BE105" s="19">
        <v>3</v>
      </c>
      <c r="BR105" s="21">
        <v>20</v>
      </c>
      <c r="BT105" s="21" t="s">
        <v>220</v>
      </c>
      <c r="BU105" s="21">
        <v>246.42857142857099</v>
      </c>
      <c r="BW105" s="21" t="s">
        <v>55</v>
      </c>
      <c r="CG105" s="21" t="s">
        <v>300</v>
      </c>
      <c r="CI105" s="13">
        <v>160.71428571428399</v>
      </c>
      <c r="CP105" s="13" t="s">
        <v>301</v>
      </c>
      <c r="CR105" s="21">
        <v>2967.8571428571399</v>
      </c>
      <c r="DG105" s="13">
        <v>3</v>
      </c>
      <c r="DH105" s="19" t="s">
        <v>299</v>
      </c>
    </row>
    <row r="106" spans="1:112" s="49" customFormat="1" x14ac:dyDescent="0.3">
      <c r="A106" s="117" t="s">
        <v>132</v>
      </c>
      <c r="B106" s="46" t="s">
        <v>133</v>
      </c>
      <c r="C106" s="61">
        <v>2014</v>
      </c>
      <c r="D106" s="46" t="s">
        <v>134</v>
      </c>
      <c r="E106" s="61"/>
      <c r="F106" s="47" t="s">
        <v>71</v>
      </c>
      <c r="G106" s="47"/>
      <c r="H106" s="61">
        <v>1</v>
      </c>
      <c r="I106" s="61">
        <v>2007</v>
      </c>
      <c r="J106" s="61"/>
      <c r="K106" s="62">
        <v>1</v>
      </c>
      <c r="L106" s="62">
        <v>3</v>
      </c>
      <c r="M106" s="14">
        <v>1</v>
      </c>
      <c r="N106" s="14">
        <v>6</v>
      </c>
      <c r="O106" s="62"/>
      <c r="P106" s="62"/>
      <c r="Q106" s="62" t="s">
        <v>263</v>
      </c>
      <c r="R106" s="61" t="s">
        <v>293</v>
      </c>
      <c r="S106" s="61" t="s">
        <v>135</v>
      </c>
      <c r="T106" s="63" t="s">
        <v>188</v>
      </c>
      <c r="U106" s="63" t="s">
        <v>468</v>
      </c>
      <c r="V106" s="63"/>
      <c r="W106" s="63" t="s">
        <v>217</v>
      </c>
      <c r="X106" s="63"/>
      <c r="Y106" s="63"/>
      <c r="Z106" s="63"/>
      <c r="AA106" s="63"/>
      <c r="AB106" s="12" t="s">
        <v>397</v>
      </c>
      <c r="AC106" s="61" t="s">
        <v>297</v>
      </c>
      <c r="AD106" s="61" t="s">
        <v>49</v>
      </c>
      <c r="AE106" s="61" t="s">
        <v>53</v>
      </c>
      <c r="AF106" s="61" t="s">
        <v>298</v>
      </c>
      <c r="AG106" s="64"/>
      <c r="AH106" s="71" t="s">
        <v>131</v>
      </c>
      <c r="AI106" s="71">
        <v>20</v>
      </c>
      <c r="AJ106" s="71" t="s">
        <v>291</v>
      </c>
      <c r="AK106" s="41" t="s">
        <v>220</v>
      </c>
      <c r="AL106" s="64">
        <f>CR106-BU106</f>
        <v>2067.8571428571404</v>
      </c>
      <c r="AM106" s="64" t="s">
        <v>21</v>
      </c>
      <c r="AN106" s="64"/>
      <c r="AO106" s="64"/>
      <c r="AP106" s="17" t="s">
        <v>123</v>
      </c>
      <c r="AQ106" s="17" t="s">
        <v>77</v>
      </c>
      <c r="AR106" s="64"/>
      <c r="AS106" s="64">
        <f t="shared" si="12"/>
        <v>1243.3958192246348</v>
      </c>
      <c r="AT106" s="17" t="s">
        <v>156</v>
      </c>
      <c r="AU106" s="64"/>
      <c r="AV106" s="17">
        <v>3</v>
      </c>
      <c r="AW106" s="64"/>
      <c r="AX106" s="65"/>
      <c r="AY106" s="67">
        <f>DA106-CI106</f>
        <v>10.714285714286262</v>
      </c>
      <c r="AZ106" s="66" t="s">
        <v>21</v>
      </c>
      <c r="BA106" s="66"/>
      <c r="BB106" s="82"/>
      <c r="BC106" s="66">
        <f t="shared" si="13"/>
        <v>115.23047003501144</v>
      </c>
      <c r="BD106" s="66"/>
      <c r="BE106" s="19">
        <v>3</v>
      </c>
      <c r="BF106" s="68"/>
      <c r="BG106" s="61"/>
      <c r="BH106" s="61"/>
      <c r="BI106" s="61"/>
      <c r="BJ106" s="61"/>
      <c r="BK106" s="61"/>
      <c r="BL106" s="61"/>
      <c r="BM106" s="61"/>
      <c r="BN106" s="61"/>
      <c r="BO106" s="61"/>
      <c r="BP106" s="48"/>
      <c r="BQ106" s="48" t="s">
        <v>131</v>
      </c>
      <c r="BR106" s="48">
        <v>20</v>
      </c>
      <c r="BS106" s="48" t="s">
        <v>291</v>
      </c>
      <c r="BT106" s="21" t="s">
        <v>220</v>
      </c>
      <c r="BU106" s="48">
        <v>167.85714285714243</v>
      </c>
      <c r="BV106" s="48" t="s">
        <v>142</v>
      </c>
      <c r="BW106" s="48" t="s">
        <v>55</v>
      </c>
      <c r="BX106" s="48">
        <v>86.60254037844399</v>
      </c>
      <c r="BY106" s="48"/>
      <c r="BZ106" s="48"/>
      <c r="CA106" s="48" t="s">
        <v>77</v>
      </c>
      <c r="CB106" s="48"/>
      <c r="CC106" s="48"/>
      <c r="CD106" s="48"/>
      <c r="CE106" s="48"/>
      <c r="CF106" s="48">
        <v>3</v>
      </c>
      <c r="CG106" s="48" t="s">
        <v>300</v>
      </c>
      <c r="CH106" s="47"/>
      <c r="CI106" s="47">
        <v>146.42857142857065</v>
      </c>
      <c r="CJ106" s="47" t="s">
        <v>142</v>
      </c>
      <c r="CK106" s="47">
        <v>34.441609860688793</v>
      </c>
      <c r="CL106" s="47"/>
      <c r="CM106" s="47"/>
      <c r="CN106" s="47"/>
      <c r="CO106" s="47">
        <v>3</v>
      </c>
      <c r="CP106" s="47" t="s">
        <v>301</v>
      </c>
      <c r="CQ106" s="48"/>
      <c r="CR106" s="48">
        <f>AVERAGE(CR103:CR105)</f>
        <v>2235.7142857142826</v>
      </c>
      <c r="CS106" s="48" t="s">
        <v>142</v>
      </c>
      <c r="CT106" s="48">
        <f>_xlfn.STDEV.S(CR103:CR105)</f>
        <v>1240.3762184374953</v>
      </c>
      <c r="CU106" s="48"/>
      <c r="CV106" s="48"/>
      <c r="CW106" s="48"/>
      <c r="CX106" s="48">
        <v>3</v>
      </c>
      <c r="CY106" s="48"/>
      <c r="CZ106" s="47"/>
      <c r="DA106" s="47">
        <v>157.14285714285691</v>
      </c>
      <c r="DB106" s="47" t="s">
        <v>142</v>
      </c>
      <c r="DC106" s="47">
        <v>109.96288798814705</v>
      </c>
      <c r="DD106" s="47"/>
      <c r="DE106" s="47"/>
      <c r="DF106" s="47"/>
      <c r="DG106" s="47">
        <v>3</v>
      </c>
      <c r="DH106" s="66" t="s">
        <v>299</v>
      </c>
    </row>
    <row r="107" spans="1:112" x14ac:dyDescent="0.3">
      <c r="A107" s="115" t="s">
        <v>132</v>
      </c>
      <c r="B107" s="11" t="s">
        <v>133</v>
      </c>
      <c r="C107" s="12">
        <v>2014</v>
      </c>
      <c r="D107" s="11" t="s">
        <v>134</v>
      </c>
      <c r="F107" s="13" t="s">
        <v>71</v>
      </c>
      <c r="H107" s="12">
        <v>5</v>
      </c>
      <c r="I107" s="12">
        <v>2011</v>
      </c>
      <c r="K107" s="14">
        <v>1</v>
      </c>
      <c r="L107" s="14">
        <v>3</v>
      </c>
      <c r="M107" s="14">
        <v>1</v>
      </c>
      <c r="N107" s="14">
        <v>6</v>
      </c>
      <c r="Q107" s="14" t="s">
        <v>263</v>
      </c>
      <c r="R107" s="12" t="s">
        <v>293</v>
      </c>
      <c r="S107" s="12" t="s">
        <v>135</v>
      </c>
      <c r="T107" s="15" t="s">
        <v>188</v>
      </c>
      <c r="U107" s="15" t="s">
        <v>468</v>
      </c>
      <c r="W107" s="15" t="s">
        <v>217</v>
      </c>
      <c r="AB107" s="12" t="s">
        <v>397</v>
      </c>
      <c r="AC107" s="12" t="s">
        <v>294</v>
      </c>
      <c r="AD107" s="12" t="s">
        <v>49</v>
      </c>
      <c r="AE107" s="16" t="s">
        <v>53</v>
      </c>
      <c r="AF107" s="12" t="s">
        <v>302</v>
      </c>
      <c r="AH107" s="41"/>
      <c r="AI107" s="41">
        <v>9</v>
      </c>
      <c r="AJ107" s="41"/>
      <c r="AK107" s="41" t="s">
        <v>220</v>
      </c>
      <c r="AL107" s="64"/>
      <c r="AP107" s="17" t="s">
        <v>123</v>
      </c>
      <c r="AQ107" s="17" t="s">
        <v>77</v>
      </c>
      <c r="AS107" s="64">
        <f t="shared" si="12"/>
        <v>0</v>
      </c>
      <c r="AT107" s="17" t="s">
        <v>156</v>
      </c>
      <c r="AV107" s="17">
        <v>3</v>
      </c>
      <c r="AY107" s="67"/>
      <c r="AZ107" s="19"/>
      <c r="BB107" s="83"/>
      <c r="BC107" s="66">
        <f t="shared" si="13"/>
        <v>0</v>
      </c>
      <c r="BE107" s="19">
        <v>3</v>
      </c>
      <c r="BR107" s="21">
        <v>9</v>
      </c>
      <c r="BT107" s="21" t="s">
        <v>220</v>
      </c>
      <c r="BU107" s="21">
        <v>32.142857142856897</v>
      </c>
      <c r="BW107" s="21" t="s">
        <v>55</v>
      </c>
      <c r="CI107" s="13">
        <v>21.428571428571601</v>
      </c>
      <c r="CR107" s="21">
        <v>42.857142857143202</v>
      </c>
      <c r="DA107" s="13">
        <v>21.428571428570699</v>
      </c>
      <c r="DG107" s="13">
        <v>3</v>
      </c>
    </row>
    <row r="108" spans="1:112" x14ac:dyDescent="0.3">
      <c r="A108" s="115" t="s">
        <v>132</v>
      </c>
      <c r="B108" s="11" t="s">
        <v>133</v>
      </c>
      <c r="C108" s="12">
        <v>2014</v>
      </c>
      <c r="D108" s="11" t="s">
        <v>134</v>
      </c>
      <c r="F108" s="13" t="s">
        <v>71</v>
      </c>
      <c r="H108" s="12">
        <v>5</v>
      </c>
      <c r="I108" s="12">
        <v>2011</v>
      </c>
      <c r="K108" s="14">
        <v>1</v>
      </c>
      <c r="L108" s="14">
        <v>3</v>
      </c>
      <c r="M108" s="14">
        <v>1</v>
      </c>
      <c r="N108" s="14">
        <v>6</v>
      </c>
      <c r="Q108" s="14" t="s">
        <v>263</v>
      </c>
      <c r="R108" s="12" t="s">
        <v>293</v>
      </c>
      <c r="S108" s="12" t="s">
        <v>135</v>
      </c>
      <c r="T108" s="15" t="s">
        <v>188</v>
      </c>
      <c r="U108" s="15" t="s">
        <v>468</v>
      </c>
      <c r="W108" s="15" t="s">
        <v>217</v>
      </c>
      <c r="AB108" s="12" t="s">
        <v>397</v>
      </c>
      <c r="AC108" s="12" t="s">
        <v>295</v>
      </c>
      <c r="AD108" s="12" t="s">
        <v>49</v>
      </c>
      <c r="AE108" s="16" t="s">
        <v>53</v>
      </c>
      <c r="AF108" s="12" t="s">
        <v>302</v>
      </c>
      <c r="AH108" s="41"/>
      <c r="AI108" s="41">
        <v>9</v>
      </c>
      <c r="AJ108" s="41"/>
      <c r="AK108" s="41" t="s">
        <v>220</v>
      </c>
      <c r="AL108" s="64"/>
      <c r="AP108" s="17" t="s">
        <v>123</v>
      </c>
      <c r="AQ108" s="17" t="s">
        <v>77</v>
      </c>
      <c r="AR108" s="64"/>
      <c r="AS108" s="64">
        <f t="shared" si="12"/>
        <v>0</v>
      </c>
      <c r="AT108" s="17" t="s">
        <v>156</v>
      </c>
      <c r="AV108" s="17">
        <v>3</v>
      </c>
      <c r="AY108" s="67"/>
      <c r="AZ108" s="19"/>
      <c r="BB108" s="83"/>
      <c r="BC108" s="66">
        <f t="shared" si="13"/>
        <v>0</v>
      </c>
      <c r="BE108" s="19">
        <v>3</v>
      </c>
      <c r="BR108" s="21">
        <v>9</v>
      </c>
      <c r="BT108" s="21" t="s">
        <v>220</v>
      </c>
      <c r="BU108" s="21">
        <v>42.857142857144098</v>
      </c>
      <c r="BW108" s="21" t="s">
        <v>55</v>
      </c>
      <c r="CI108" s="13">
        <v>32.142857142856897</v>
      </c>
      <c r="CR108" s="21">
        <v>85.714285714285495</v>
      </c>
      <c r="DA108" s="13">
        <v>42.857142857143202</v>
      </c>
      <c r="DG108" s="13">
        <v>3</v>
      </c>
    </row>
    <row r="109" spans="1:112" x14ac:dyDescent="0.3">
      <c r="A109" s="115" t="s">
        <v>132</v>
      </c>
      <c r="B109" s="11" t="s">
        <v>133</v>
      </c>
      <c r="C109" s="12">
        <v>2014</v>
      </c>
      <c r="D109" s="11" t="s">
        <v>134</v>
      </c>
      <c r="F109" s="13" t="s">
        <v>71</v>
      </c>
      <c r="H109" s="12">
        <v>5</v>
      </c>
      <c r="I109" s="12">
        <v>2011</v>
      </c>
      <c r="K109" s="14">
        <v>1</v>
      </c>
      <c r="L109" s="14">
        <v>3</v>
      </c>
      <c r="M109" s="14">
        <v>1</v>
      </c>
      <c r="N109" s="14">
        <v>6</v>
      </c>
      <c r="Q109" s="14" t="s">
        <v>263</v>
      </c>
      <c r="R109" s="12" t="s">
        <v>293</v>
      </c>
      <c r="S109" s="12" t="s">
        <v>135</v>
      </c>
      <c r="T109" s="15" t="s">
        <v>188</v>
      </c>
      <c r="U109" s="15" t="s">
        <v>468</v>
      </c>
      <c r="W109" s="15" t="s">
        <v>217</v>
      </c>
      <c r="AB109" s="12" t="s">
        <v>397</v>
      </c>
      <c r="AC109" s="12" t="s">
        <v>296</v>
      </c>
      <c r="AD109" s="12" t="s">
        <v>49</v>
      </c>
      <c r="AE109" s="16" t="s">
        <v>53</v>
      </c>
      <c r="AF109" s="12" t="s">
        <v>302</v>
      </c>
      <c r="AH109" s="41"/>
      <c r="AI109" s="41">
        <v>9</v>
      </c>
      <c r="AJ109" s="41"/>
      <c r="AK109" s="41" t="s">
        <v>220</v>
      </c>
      <c r="AL109" s="64"/>
      <c r="AP109" s="17" t="s">
        <v>123</v>
      </c>
      <c r="AQ109" s="17" t="s">
        <v>77</v>
      </c>
      <c r="AS109" s="64">
        <f t="shared" si="12"/>
        <v>0</v>
      </c>
      <c r="AT109" s="17" t="s">
        <v>156</v>
      </c>
      <c r="AV109" s="17">
        <v>3</v>
      </c>
      <c r="AY109" s="67"/>
      <c r="AZ109" s="19"/>
      <c r="BB109" s="83"/>
      <c r="BC109" s="66">
        <f t="shared" si="13"/>
        <v>0</v>
      </c>
      <c r="BE109" s="19">
        <v>3</v>
      </c>
      <c r="BR109" s="21">
        <v>9</v>
      </c>
      <c r="BT109" s="21" t="s">
        <v>220</v>
      </c>
      <c r="BU109" s="21">
        <v>42.857142857143202</v>
      </c>
      <c r="BW109" s="21" t="s">
        <v>55</v>
      </c>
      <c r="CI109" s="13">
        <v>32.142857142856897</v>
      </c>
      <c r="CR109" s="21">
        <v>139.28571428571399</v>
      </c>
      <c r="DA109" s="13">
        <v>42.857142857143202</v>
      </c>
      <c r="DG109" s="13">
        <v>3</v>
      </c>
    </row>
    <row r="110" spans="1:112" s="49" customFormat="1" x14ac:dyDescent="0.3">
      <c r="A110" s="117" t="s">
        <v>132</v>
      </c>
      <c r="B110" s="46" t="s">
        <v>133</v>
      </c>
      <c r="C110" s="61">
        <v>2014</v>
      </c>
      <c r="D110" s="46" t="s">
        <v>134</v>
      </c>
      <c r="E110" s="61"/>
      <c r="F110" s="47" t="s">
        <v>71</v>
      </c>
      <c r="G110" s="47"/>
      <c r="H110" s="61">
        <v>5</v>
      </c>
      <c r="I110" s="61">
        <v>2011</v>
      </c>
      <c r="J110" s="61"/>
      <c r="K110" s="62">
        <v>1</v>
      </c>
      <c r="L110" s="62">
        <v>3</v>
      </c>
      <c r="M110" s="14">
        <v>1</v>
      </c>
      <c r="N110" s="14">
        <v>6</v>
      </c>
      <c r="O110" s="62"/>
      <c r="P110" s="62"/>
      <c r="Q110" s="62" t="s">
        <v>263</v>
      </c>
      <c r="R110" s="61" t="s">
        <v>293</v>
      </c>
      <c r="S110" s="61" t="s">
        <v>135</v>
      </c>
      <c r="T110" s="63" t="s">
        <v>188</v>
      </c>
      <c r="U110" s="63" t="s">
        <v>468</v>
      </c>
      <c r="V110" s="63"/>
      <c r="W110" s="63" t="s">
        <v>217</v>
      </c>
      <c r="X110" s="63"/>
      <c r="Y110" s="63"/>
      <c r="Z110" s="63"/>
      <c r="AA110" s="63"/>
      <c r="AB110" s="12" t="s">
        <v>397</v>
      </c>
      <c r="AC110" s="61" t="s">
        <v>297</v>
      </c>
      <c r="AD110" s="61" t="s">
        <v>49</v>
      </c>
      <c r="AE110" s="61" t="s">
        <v>53</v>
      </c>
      <c r="AF110" s="61" t="s">
        <v>302</v>
      </c>
      <c r="AG110" s="64"/>
      <c r="AH110" s="71" t="s">
        <v>131</v>
      </c>
      <c r="AI110" s="71">
        <v>9</v>
      </c>
      <c r="AJ110" s="71" t="s">
        <v>291</v>
      </c>
      <c r="AK110" s="41" t="s">
        <v>220</v>
      </c>
      <c r="AL110" s="64">
        <f>CR110-BU110</f>
        <v>49.999999999999488</v>
      </c>
      <c r="AM110" s="64" t="s">
        <v>21</v>
      </c>
      <c r="AN110" s="64"/>
      <c r="AO110" s="64"/>
      <c r="AP110" s="17" t="s">
        <v>123</v>
      </c>
      <c r="AQ110" s="17" t="s">
        <v>77</v>
      </c>
      <c r="AR110" s="64"/>
      <c r="AS110" s="64">
        <f t="shared" si="12"/>
        <v>48.90379977724686</v>
      </c>
      <c r="AT110" s="17" t="s">
        <v>156</v>
      </c>
      <c r="AU110" s="64"/>
      <c r="AV110" s="17">
        <v>3</v>
      </c>
      <c r="AW110" s="64"/>
      <c r="AX110" s="65"/>
      <c r="AY110" s="67">
        <f>DA110-CI110</f>
        <v>7.1428571428572347</v>
      </c>
      <c r="AZ110" s="66" t="s">
        <v>21</v>
      </c>
      <c r="BA110" s="66"/>
      <c r="BB110" s="82"/>
      <c r="BC110" s="66">
        <f t="shared" si="13"/>
        <v>13.832083379312637</v>
      </c>
      <c r="BD110" s="66"/>
      <c r="BE110" s="19">
        <v>3</v>
      </c>
      <c r="BF110" s="68"/>
      <c r="BG110" s="61"/>
      <c r="BH110" s="61"/>
      <c r="BI110" s="61"/>
      <c r="BJ110" s="61"/>
      <c r="BK110" s="61"/>
      <c r="BL110" s="61"/>
      <c r="BM110" s="61"/>
      <c r="BN110" s="61"/>
      <c r="BO110" s="61"/>
      <c r="BP110" s="48"/>
      <c r="BQ110" s="48" t="s">
        <v>131</v>
      </c>
      <c r="BR110" s="48">
        <v>9</v>
      </c>
      <c r="BS110" s="48" t="s">
        <v>291</v>
      </c>
      <c r="BT110" s="21" t="s">
        <v>220</v>
      </c>
      <c r="BU110" s="48">
        <f>AVERAGE(BU107:BU109)</f>
        <v>39.285714285714732</v>
      </c>
      <c r="BV110" s="48" t="s">
        <v>142</v>
      </c>
      <c r="BW110" s="48" t="s">
        <v>55</v>
      </c>
      <c r="BX110" s="48">
        <f>_xlfn.STDEV.S(BU107:BU108)</f>
        <v>7.5761440841426477</v>
      </c>
      <c r="BY110" s="48"/>
      <c r="BZ110" s="48"/>
      <c r="CA110" s="48" t="s">
        <v>77</v>
      </c>
      <c r="CB110" s="48"/>
      <c r="CC110" s="48"/>
      <c r="CD110" s="48"/>
      <c r="CE110" s="48"/>
      <c r="CF110" s="48">
        <v>3</v>
      </c>
      <c r="CG110" s="48"/>
      <c r="CH110" s="47"/>
      <c r="CI110" s="47">
        <f>AVERAGE(CI107:CI109)</f>
        <v>28.571428571428466</v>
      </c>
      <c r="CJ110" s="47" t="s">
        <v>142</v>
      </c>
      <c r="CK110" s="47">
        <f>_xlfn.STDEV.S(CI107:CI109)</f>
        <v>6.1858957413171751</v>
      </c>
      <c r="CL110" s="47"/>
      <c r="CM110" s="47"/>
      <c r="CN110" s="47"/>
      <c r="CO110" s="47">
        <v>3</v>
      </c>
      <c r="CP110" s="47"/>
      <c r="CQ110" s="48"/>
      <c r="CR110" s="48">
        <f>AVERAGE(CR107:CR109)</f>
        <v>89.285714285714221</v>
      </c>
      <c r="CS110" s="48" t="s">
        <v>142</v>
      </c>
      <c r="CT110" s="48">
        <f>_xlfn.STDEV.S(CR107:CR109)</f>
        <v>48.313390208816443</v>
      </c>
      <c r="CU110" s="48"/>
      <c r="CV110" s="48"/>
      <c r="CW110" s="48"/>
      <c r="CX110" s="48">
        <v>3</v>
      </c>
      <c r="CY110" s="48"/>
      <c r="CZ110" s="47"/>
      <c r="DA110" s="47">
        <f>AVERAGE(DA107:DA109)</f>
        <v>35.714285714285701</v>
      </c>
      <c r="DB110" s="47" t="s">
        <v>142</v>
      </c>
      <c r="DC110" s="47">
        <f>_xlfn.STDEV.S(DA107:DA109)</f>
        <v>12.371791482635444</v>
      </c>
      <c r="DD110" s="47"/>
      <c r="DE110" s="47"/>
      <c r="DF110" s="47"/>
      <c r="DG110" s="47">
        <v>3</v>
      </c>
      <c r="DH110" s="47"/>
    </row>
    <row r="111" spans="1:112" x14ac:dyDescent="0.3">
      <c r="A111" s="115" t="s">
        <v>132</v>
      </c>
      <c r="B111" s="11" t="s">
        <v>133</v>
      </c>
      <c r="C111" s="12">
        <v>2014</v>
      </c>
      <c r="D111" s="11" t="s">
        <v>134</v>
      </c>
      <c r="F111" s="13" t="s">
        <v>71</v>
      </c>
      <c r="H111" s="12">
        <v>5</v>
      </c>
      <c r="I111" s="12">
        <v>2011</v>
      </c>
      <c r="K111" s="14">
        <v>1</v>
      </c>
      <c r="L111" s="14">
        <v>3</v>
      </c>
      <c r="M111" s="14">
        <v>1</v>
      </c>
      <c r="N111" s="14">
        <v>6</v>
      </c>
      <c r="Q111" s="14" t="s">
        <v>263</v>
      </c>
      <c r="R111" s="12" t="s">
        <v>293</v>
      </c>
      <c r="S111" s="12" t="s">
        <v>135</v>
      </c>
      <c r="T111" s="15" t="s">
        <v>188</v>
      </c>
      <c r="U111" s="15" t="s">
        <v>468</v>
      </c>
      <c r="W111" s="15" t="s">
        <v>217</v>
      </c>
      <c r="AB111" s="12" t="s">
        <v>397</v>
      </c>
      <c r="AC111" s="12" t="s">
        <v>294</v>
      </c>
      <c r="AD111" s="12" t="s">
        <v>49</v>
      </c>
      <c r="AE111" s="16" t="s">
        <v>53</v>
      </c>
      <c r="AF111" s="12" t="s">
        <v>302</v>
      </c>
      <c r="AH111" s="41"/>
      <c r="AI111" s="41">
        <v>20</v>
      </c>
      <c r="AJ111" s="41"/>
      <c r="AK111" s="41" t="s">
        <v>220</v>
      </c>
      <c r="AL111" s="64"/>
      <c r="AP111" s="17" t="s">
        <v>123</v>
      </c>
      <c r="AQ111" s="17" t="s">
        <v>77</v>
      </c>
      <c r="AS111" s="64">
        <f t="shared" si="12"/>
        <v>0</v>
      </c>
      <c r="AT111" s="17" t="s">
        <v>156</v>
      </c>
      <c r="AV111" s="17">
        <v>3</v>
      </c>
      <c r="AY111" s="67"/>
      <c r="AZ111" s="19"/>
      <c r="BB111" s="83"/>
      <c r="BC111" s="66">
        <f t="shared" si="13"/>
        <v>0</v>
      </c>
      <c r="BE111" s="19">
        <v>3</v>
      </c>
      <c r="BR111" s="21">
        <v>20</v>
      </c>
      <c r="BT111" s="21" t="s">
        <v>220</v>
      </c>
      <c r="BU111" s="21">
        <v>21.428571428571601</v>
      </c>
      <c r="BW111" s="21" t="s">
        <v>55</v>
      </c>
      <c r="CI111" s="13">
        <v>21.428571428571601</v>
      </c>
      <c r="CP111" s="13" t="s">
        <v>301</v>
      </c>
      <c r="CR111" s="21">
        <v>42.857142857143202</v>
      </c>
      <c r="DG111" s="13">
        <v>3</v>
      </c>
    </row>
    <row r="112" spans="1:112" x14ac:dyDescent="0.3">
      <c r="A112" s="115" t="s">
        <v>132</v>
      </c>
      <c r="B112" s="11" t="s">
        <v>133</v>
      </c>
      <c r="C112" s="12">
        <v>2014</v>
      </c>
      <c r="D112" s="11" t="s">
        <v>134</v>
      </c>
      <c r="F112" s="13" t="s">
        <v>71</v>
      </c>
      <c r="H112" s="12">
        <v>5</v>
      </c>
      <c r="I112" s="12">
        <v>2011</v>
      </c>
      <c r="K112" s="14">
        <v>1</v>
      </c>
      <c r="L112" s="14">
        <v>3</v>
      </c>
      <c r="M112" s="14">
        <v>1</v>
      </c>
      <c r="N112" s="14">
        <v>6</v>
      </c>
      <c r="Q112" s="14" t="s">
        <v>263</v>
      </c>
      <c r="R112" s="12" t="s">
        <v>293</v>
      </c>
      <c r="S112" s="12" t="s">
        <v>135</v>
      </c>
      <c r="T112" s="15" t="s">
        <v>188</v>
      </c>
      <c r="U112" s="15" t="s">
        <v>468</v>
      </c>
      <c r="W112" s="15" t="s">
        <v>217</v>
      </c>
      <c r="AB112" s="12" t="s">
        <v>397</v>
      </c>
      <c r="AC112" s="12" t="s">
        <v>295</v>
      </c>
      <c r="AD112" s="12" t="s">
        <v>49</v>
      </c>
      <c r="AE112" s="16" t="s">
        <v>53</v>
      </c>
      <c r="AF112" s="12" t="s">
        <v>302</v>
      </c>
      <c r="AH112" s="41"/>
      <c r="AI112" s="41">
        <v>20</v>
      </c>
      <c r="AJ112" s="41"/>
      <c r="AK112" s="41" t="s">
        <v>220</v>
      </c>
      <c r="AL112" s="64"/>
      <c r="AP112" s="17" t="s">
        <v>123</v>
      </c>
      <c r="AQ112" s="17" t="s">
        <v>77</v>
      </c>
      <c r="AR112" s="64"/>
      <c r="AS112" s="64">
        <f t="shared" si="12"/>
        <v>0</v>
      </c>
      <c r="AT112" s="17" t="s">
        <v>156</v>
      </c>
      <c r="AV112" s="17">
        <v>3</v>
      </c>
      <c r="AY112" s="67"/>
      <c r="AZ112" s="19"/>
      <c r="BB112" s="83"/>
      <c r="BC112" s="66">
        <f t="shared" si="13"/>
        <v>0</v>
      </c>
      <c r="BE112" s="19">
        <v>3</v>
      </c>
      <c r="BR112" s="21">
        <v>20</v>
      </c>
      <c r="BT112" s="21" t="s">
        <v>220</v>
      </c>
      <c r="BU112" s="21">
        <v>64.285714285714803</v>
      </c>
      <c r="BW112" s="21" t="s">
        <v>55</v>
      </c>
      <c r="CI112" s="13">
        <v>32.142857142856897</v>
      </c>
      <c r="CP112" s="13" t="s">
        <v>301</v>
      </c>
      <c r="CR112" s="21">
        <v>64.285714285714803</v>
      </c>
      <c r="DG112" s="13">
        <v>3</v>
      </c>
    </row>
    <row r="113" spans="1:112" x14ac:dyDescent="0.3">
      <c r="A113" s="115" t="s">
        <v>132</v>
      </c>
      <c r="B113" s="11" t="s">
        <v>133</v>
      </c>
      <c r="C113" s="12">
        <v>2014</v>
      </c>
      <c r="D113" s="11" t="s">
        <v>134</v>
      </c>
      <c r="F113" s="13" t="s">
        <v>71</v>
      </c>
      <c r="H113" s="12">
        <v>5</v>
      </c>
      <c r="I113" s="12">
        <v>2011</v>
      </c>
      <c r="K113" s="14">
        <v>1</v>
      </c>
      <c r="L113" s="14">
        <v>3</v>
      </c>
      <c r="M113" s="14">
        <v>1</v>
      </c>
      <c r="N113" s="14">
        <v>6</v>
      </c>
      <c r="Q113" s="14" t="s">
        <v>263</v>
      </c>
      <c r="R113" s="12" t="s">
        <v>293</v>
      </c>
      <c r="S113" s="12" t="s">
        <v>135</v>
      </c>
      <c r="T113" s="15" t="s">
        <v>188</v>
      </c>
      <c r="U113" s="15" t="s">
        <v>468</v>
      </c>
      <c r="W113" s="15" t="s">
        <v>217</v>
      </c>
      <c r="AB113" s="12" t="s">
        <v>397</v>
      </c>
      <c r="AC113" s="12" t="s">
        <v>296</v>
      </c>
      <c r="AD113" s="12" t="s">
        <v>49</v>
      </c>
      <c r="AE113" s="16" t="s">
        <v>53</v>
      </c>
      <c r="AF113" s="12" t="s">
        <v>302</v>
      </c>
      <c r="AH113" s="41"/>
      <c r="AI113" s="41">
        <v>20</v>
      </c>
      <c r="AJ113" s="41"/>
      <c r="AK113" s="41" t="s">
        <v>220</v>
      </c>
      <c r="AL113" s="64"/>
      <c r="AP113" s="17" t="s">
        <v>123</v>
      </c>
      <c r="AQ113" s="17" t="s">
        <v>77</v>
      </c>
      <c r="AS113" s="64">
        <f t="shared" si="12"/>
        <v>0</v>
      </c>
      <c r="AT113" s="17" t="s">
        <v>156</v>
      </c>
      <c r="AV113" s="17">
        <v>3</v>
      </c>
      <c r="AY113" s="67"/>
      <c r="AZ113" s="19"/>
      <c r="BB113" s="83"/>
      <c r="BC113" s="66">
        <f t="shared" si="13"/>
        <v>0</v>
      </c>
      <c r="BE113" s="19">
        <v>3</v>
      </c>
      <c r="BR113" s="21">
        <v>20</v>
      </c>
      <c r="BT113" s="21" t="s">
        <v>220</v>
      </c>
      <c r="BU113" s="21">
        <v>64.285714285714803</v>
      </c>
      <c r="BW113" s="21" t="s">
        <v>55</v>
      </c>
      <c r="CI113" s="13">
        <v>32.142857142856897</v>
      </c>
      <c r="CP113" s="13" t="s">
        <v>301</v>
      </c>
      <c r="CR113" s="21">
        <v>117.857142857143</v>
      </c>
      <c r="DG113" s="13">
        <v>3</v>
      </c>
    </row>
    <row r="114" spans="1:112" s="49" customFormat="1" x14ac:dyDescent="0.3">
      <c r="A114" s="117" t="s">
        <v>132</v>
      </c>
      <c r="B114" s="46" t="s">
        <v>133</v>
      </c>
      <c r="C114" s="61">
        <v>2014</v>
      </c>
      <c r="D114" s="46" t="s">
        <v>134</v>
      </c>
      <c r="E114" s="61"/>
      <c r="F114" s="47" t="s">
        <v>71</v>
      </c>
      <c r="G114" s="47"/>
      <c r="H114" s="61">
        <v>5</v>
      </c>
      <c r="I114" s="61">
        <v>2011</v>
      </c>
      <c r="J114" s="61"/>
      <c r="K114" s="62">
        <v>1</v>
      </c>
      <c r="L114" s="62">
        <v>3</v>
      </c>
      <c r="M114" s="14">
        <v>1</v>
      </c>
      <c r="N114" s="14">
        <v>6</v>
      </c>
      <c r="O114" s="62"/>
      <c r="P114" s="62"/>
      <c r="Q114" s="62" t="s">
        <v>263</v>
      </c>
      <c r="R114" s="61" t="s">
        <v>293</v>
      </c>
      <c r="S114" s="61" t="s">
        <v>135</v>
      </c>
      <c r="T114" s="63" t="s">
        <v>188</v>
      </c>
      <c r="U114" s="63" t="s">
        <v>468</v>
      </c>
      <c r="V114" s="63"/>
      <c r="W114" s="63" t="s">
        <v>217</v>
      </c>
      <c r="X114" s="63"/>
      <c r="Y114" s="63"/>
      <c r="Z114" s="63"/>
      <c r="AA114" s="63"/>
      <c r="AB114" s="12" t="s">
        <v>397</v>
      </c>
      <c r="AC114" s="61" t="s">
        <v>297</v>
      </c>
      <c r="AD114" s="61" t="s">
        <v>49</v>
      </c>
      <c r="AE114" s="61" t="s">
        <v>53</v>
      </c>
      <c r="AF114" s="61" t="s">
        <v>302</v>
      </c>
      <c r="AG114" s="64"/>
      <c r="AH114" s="71" t="s">
        <v>131</v>
      </c>
      <c r="AI114" s="71">
        <v>20</v>
      </c>
      <c r="AJ114" s="71" t="s">
        <v>291</v>
      </c>
      <c r="AK114" s="41" t="s">
        <v>220</v>
      </c>
      <c r="AL114" s="64">
        <f>CR114-BU114</f>
        <v>24.999999999999943</v>
      </c>
      <c r="AM114" s="64" t="s">
        <v>21</v>
      </c>
      <c r="AN114" s="64"/>
      <c r="AO114" s="64"/>
      <c r="AP114" s="17" t="s">
        <v>123</v>
      </c>
      <c r="AQ114" s="17" t="s">
        <v>77</v>
      </c>
      <c r="AR114" s="64"/>
      <c r="AS114" s="64">
        <f t="shared" si="12"/>
        <v>45.875830638089745</v>
      </c>
      <c r="AT114" s="17" t="s">
        <v>156</v>
      </c>
      <c r="AU114" s="64"/>
      <c r="AV114" s="17">
        <v>3</v>
      </c>
      <c r="AW114" s="64"/>
      <c r="AX114" s="65"/>
      <c r="AY114" s="67">
        <f>DA114-CI114</f>
        <v>7.1428571428572347</v>
      </c>
      <c r="AZ114" s="66" t="s">
        <v>21</v>
      </c>
      <c r="BA114" s="66"/>
      <c r="BB114" s="82"/>
      <c r="BC114" s="66">
        <f t="shared" si="13"/>
        <v>13.832083379312637</v>
      </c>
      <c r="BD114" s="66"/>
      <c r="BE114" s="19">
        <v>3</v>
      </c>
      <c r="BF114" s="68"/>
      <c r="BG114" s="61"/>
      <c r="BH114" s="61"/>
      <c r="BI114" s="61"/>
      <c r="BJ114" s="61"/>
      <c r="BK114" s="61"/>
      <c r="BL114" s="61"/>
      <c r="BM114" s="61"/>
      <c r="BN114" s="61"/>
      <c r="BO114" s="61"/>
      <c r="BP114" s="48"/>
      <c r="BQ114" s="48" t="s">
        <v>131</v>
      </c>
      <c r="BR114" s="48">
        <v>20</v>
      </c>
      <c r="BS114" s="48" t="s">
        <v>291</v>
      </c>
      <c r="BT114" s="21" t="s">
        <v>220</v>
      </c>
      <c r="BU114" s="48">
        <f>AVERAGE(BU111:BU113)</f>
        <v>50.000000000000398</v>
      </c>
      <c r="BV114" s="48" t="s">
        <v>142</v>
      </c>
      <c r="BW114" s="48" t="s">
        <v>55</v>
      </c>
      <c r="BX114" s="48">
        <f>_xlfn.STDEV.S(BU111:BU113)</f>
        <v>24.743582965269887</v>
      </c>
      <c r="BY114" s="48"/>
      <c r="BZ114" s="48"/>
      <c r="CA114" s="48" t="s">
        <v>77</v>
      </c>
      <c r="CB114" s="48"/>
      <c r="CC114" s="48"/>
      <c r="CD114" s="48"/>
      <c r="CE114" s="48"/>
      <c r="CF114" s="48">
        <v>3</v>
      </c>
      <c r="CG114" s="48"/>
      <c r="CH114" s="47"/>
      <c r="CI114" s="47">
        <v>28.571428571428466</v>
      </c>
      <c r="CJ114" s="47" t="s">
        <v>142</v>
      </c>
      <c r="CK114" s="47">
        <v>6.1858957413171751</v>
      </c>
      <c r="CL114" s="47"/>
      <c r="CM114" s="47"/>
      <c r="CN114" s="47"/>
      <c r="CO114" s="47">
        <v>3</v>
      </c>
      <c r="CP114" s="47" t="s">
        <v>301</v>
      </c>
      <c r="CQ114" s="48"/>
      <c r="CR114" s="48">
        <f>AVERAGE(CR111:CR113)</f>
        <v>75.000000000000341</v>
      </c>
      <c r="CS114" s="48" t="s">
        <v>142</v>
      </c>
      <c r="CT114" s="48">
        <f>_xlfn.STDEV.S(CR111:CR113)</f>
        <v>38.630906522828319</v>
      </c>
      <c r="CU114" s="48"/>
      <c r="CV114" s="48"/>
      <c r="CW114" s="48"/>
      <c r="CX114" s="48">
        <v>3</v>
      </c>
      <c r="CY114" s="48"/>
      <c r="CZ114" s="47"/>
      <c r="DA114" s="47">
        <v>35.714285714285701</v>
      </c>
      <c r="DB114" s="47" t="s">
        <v>142</v>
      </c>
      <c r="DC114" s="47">
        <v>12.371791482635444</v>
      </c>
      <c r="DD114" s="47"/>
      <c r="DE114" s="47"/>
      <c r="DF114" s="47"/>
      <c r="DG114" s="47">
        <v>3</v>
      </c>
      <c r="DH114" s="66" t="s">
        <v>299</v>
      </c>
    </row>
    <row r="115" spans="1:112" x14ac:dyDescent="0.3">
      <c r="A115" s="115" t="s">
        <v>132</v>
      </c>
      <c r="B115" s="11" t="s">
        <v>133</v>
      </c>
      <c r="C115" s="12">
        <v>2014</v>
      </c>
      <c r="D115" s="11" t="s">
        <v>134</v>
      </c>
      <c r="F115" s="13" t="s">
        <v>71</v>
      </c>
      <c r="H115" s="12">
        <v>0.2</v>
      </c>
      <c r="I115" s="12">
        <v>2006</v>
      </c>
      <c r="K115" s="14">
        <v>1</v>
      </c>
      <c r="L115" s="14">
        <v>3</v>
      </c>
      <c r="M115" s="14">
        <v>1</v>
      </c>
      <c r="N115" s="14">
        <v>6</v>
      </c>
      <c r="Q115" s="14" t="s">
        <v>263</v>
      </c>
      <c r="R115" s="12" t="s">
        <v>293</v>
      </c>
      <c r="S115" s="12" t="s">
        <v>135</v>
      </c>
      <c r="T115" s="15" t="s">
        <v>188</v>
      </c>
      <c r="U115" s="15" t="s">
        <v>468</v>
      </c>
      <c r="W115" s="15" t="s">
        <v>217</v>
      </c>
      <c r="AB115" s="12" t="s">
        <v>397</v>
      </c>
      <c r="AC115" s="12" t="s">
        <v>294</v>
      </c>
      <c r="AD115" s="12" t="s">
        <v>120</v>
      </c>
      <c r="AE115" s="16" t="s">
        <v>53</v>
      </c>
      <c r="AF115" s="12" t="s">
        <v>298</v>
      </c>
      <c r="AH115" s="41"/>
      <c r="AI115" s="41">
        <v>9</v>
      </c>
      <c r="AJ115" s="41"/>
      <c r="AK115" s="41" t="s">
        <v>220</v>
      </c>
      <c r="AL115" s="64"/>
      <c r="AP115" s="17" t="s">
        <v>123</v>
      </c>
      <c r="AQ115" s="17" t="s">
        <v>77</v>
      </c>
      <c r="AS115" s="64">
        <f t="shared" si="12"/>
        <v>0</v>
      </c>
      <c r="AT115" s="17" t="s">
        <v>156</v>
      </c>
      <c r="AV115" s="17">
        <v>3</v>
      </c>
      <c r="AY115" s="67"/>
      <c r="AZ115" s="19"/>
      <c r="BB115" s="83"/>
      <c r="BC115" s="66">
        <f t="shared" si="13"/>
        <v>0</v>
      </c>
      <c r="BE115" s="19">
        <v>3</v>
      </c>
      <c r="BR115" s="21">
        <v>9</v>
      </c>
      <c r="BT115" s="21" t="s">
        <v>220</v>
      </c>
      <c r="BU115" s="21">
        <v>28.246013667425999</v>
      </c>
      <c r="BW115" s="21" t="s">
        <v>55</v>
      </c>
      <c r="CI115" s="13">
        <v>28.246013667425899</v>
      </c>
      <c r="CR115" s="21">
        <v>67.198177676537597</v>
      </c>
      <c r="DA115" s="13">
        <v>32.118451025056899</v>
      </c>
      <c r="DG115" s="13">
        <v>3</v>
      </c>
    </row>
    <row r="116" spans="1:112" x14ac:dyDescent="0.3">
      <c r="A116" s="115" t="s">
        <v>132</v>
      </c>
      <c r="B116" s="11" t="s">
        <v>133</v>
      </c>
      <c r="C116" s="12">
        <v>2014</v>
      </c>
      <c r="D116" s="11" t="s">
        <v>134</v>
      </c>
      <c r="F116" s="13" t="s">
        <v>71</v>
      </c>
      <c r="H116" s="12">
        <v>0.2</v>
      </c>
      <c r="I116" s="12">
        <v>2006</v>
      </c>
      <c r="K116" s="14">
        <v>1</v>
      </c>
      <c r="L116" s="14">
        <v>3</v>
      </c>
      <c r="M116" s="14">
        <v>1</v>
      </c>
      <c r="N116" s="14">
        <v>6</v>
      </c>
      <c r="Q116" s="14" t="s">
        <v>263</v>
      </c>
      <c r="R116" s="12" t="s">
        <v>293</v>
      </c>
      <c r="S116" s="12" t="s">
        <v>135</v>
      </c>
      <c r="T116" s="15" t="s">
        <v>188</v>
      </c>
      <c r="U116" s="15" t="s">
        <v>468</v>
      </c>
      <c r="W116" s="15" t="s">
        <v>217</v>
      </c>
      <c r="AB116" s="12" t="s">
        <v>397</v>
      </c>
      <c r="AC116" s="12" t="s">
        <v>295</v>
      </c>
      <c r="AD116" s="12" t="s">
        <v>120</v>
      </c>
      <c r="AE116" s="16" t="s">
        <v>53</v>
      </c>
      <c r="AF116" s="12" t="s">
        <v>298</v>
      </c>
      <c r="AH116" s="41"/>
      <c r="AI116" s="41">
        <v>9</v>
      </c>
      <c r="AJ116" s="41"/>
      <c r="AK116" s="41" t="s">
        <v>220</v>
      </c>
      <c r="AL116" s="64"/>
      <c r="AP116" s="17" t="s">
        <v>123</v>
      </c>
      <c r="AQ116" s="17" t="s">
        <v>77</v>
      </c>
      <c r="AR116" s="64"/>
      <c r="AS116" s="64">
        <f t="shared" si="12"/>
        <v>0</v>
      </c>
      <c r="AT116" s="17" t="s">
        <v>156</v>
      </c>
      <c r="AV116" s="17">
        <v>3</v>
      </c>
      <c r="AY116" s="67"/>
      <c r="AZ116" s="19"/>
      <c r="BB116" s="83"/>
      <c r="BC116" s="66">
        <f t="shared" si="13"/>
        <v>0</v>
      </c>
      <c r="BE116" s="19">
        <v>3</v>
      </c>
      <c r="BR116" s="21">
        <v>9</v>
      </c>
      <c r="BT116" s="21" t="s">
        <v>220</v>
      </c>
      <c r="BU116" s="21">
        <v>38.268792710706201</v>
      </c>
      <c r="BW116" s="21" t="s">
        <v>55</v>
      </c>
      <c r="CI116" s="13">
        <v>29.384965831435</v>
      </c>
      <c r="CR116" s="21">
        <v>70.159453302961296</v>
      </c>
      <c r="DA116" s="13">
        <v>35.307517084282402</v>
      </c>
      <c r="DG116" s="13">
        <v>3</v>
      </c>
    </row>
    <row r="117" spans="1:112" x14ac:dyDescent="0.3">
      <c r="A117" s="115" t="s">
        <v>132</v>
      </c>
      <c r="B117" s="11" t="s">
        <v>133</v>
      </c>
      <c r="C117" s="12">
        <v>2014</v>
      </c>
      <c r="D117" s="11" t="s">
        <v>134</v>
      </c>
      <c r="F117" s="13" t="s">
        <v>71</v>
      </c>
      <c r="H117" s="12">
        <v>0.2</v>
      </c>
      <c r="I117" s="12">
        <v>2006</v>
      </c>
      <c r="K117" s="14">
        <v>1</v>
      </c>
      <c r="L117" s="14">
        <v>3</v>
      </c>
      <c r="M117" s="14">
        <v>1</v>
      </c>
      <c r="N117" s="14">
        <v>6</v>
      </c>
      <c r="Q117" s="14" t="s">
        <v>263</v>
      </c>
      <c r="R117" s="12" t="s">
        <v>293</v>
      </c>
      <c r="S117" s="12" t="s">
        <v>135</v>
      </c>
      <c r="T117" s="15" t="s">
        <v>188</v>
      </c>
      <c r="U117" s="15" t="s">
        <v>468</v>
      </c>
      <c r="W117" s="15" t="s">
        <v>217</v>
      </c>
      <c r="AB117" s="12" t="s">
        <v>397</v>
      </c>
      <c r="AC117" s="12" t="s">
        <v>296</v>
      </c>
      <c r="AD117" s="12" t="s">
        <v>120</v>
      </c>
      <c r="AE117" s="16" t="s">
        <v>53</v>
      </c>
      <c r="AF117" s="12" t="s">
        <v>298</v>
      </c>
      <c r="AH117" s="41"/>
      <c r="AI117" s="41">
        <v>9</v>
      </c>
      <c r="AJ117" s="41"/>
      <c r="AK117" s="41" t="s">
        <v>220</v>
      </c>
      <c r="AL117" s="64"/>
      <c r="AP117" s="17" t="s">
        <v>123</v>
      </c>
      <c r="AQ117" s="17" t="s">
        <v>77</v>
      </c>
      <c r="AS117" s="64">
        <f t="shared" si="12"/>
        <v>0</v>
      </c>
      <c r="AT117" s="17" t="s">
        <v>156</v>
      </c>
      <c r="AV117" s="17">
        <v>3</v>
      </c>
      <c r="AY117" s="67"/>
      <c r="AZ117" s="19"/>
      <c r="BB117" s="83"/>
      <c r="BC117" s="66">
        <f t="shared" si="13"/>
        <v>0</v>
      </c>
      <c r="BE117" s="19">
        <v>3</v>
      </c>
      <c r="BR117" s="21">
        <v>9</v>
      </c>
      <c r="BT117" s="21" t="s">
        <v>220</v>
      </c>
      <c r="BU117" s="21">
        <v>39.179954441913402</v>
      </c>
      <c r="BW117" s="21" t="s">
        <v>55</v>
      </c>
      <c r="CI117" s="13">
        <v>30.296127562642301</v>
      </c>
      <c r="CR117" s="21">
        <v>77.220956719817806</v>
      </c>
      <c r="DA117" s="13">
        <v>40.091116173120703</v>
      </c>
      <c r="DG117" s="13">
        <v>3</v>
      </c>
    </row>
    <row r="118" spans="1:112" s="49" customFormat="1" x14ac:dyDescent="0.3">
      <c r="A118" s="117" t="s">
        <v>132</v>
      </c>
      <c r="B118" s="46" t="s">
        <v>133</v>
      </c>
      <c r="C118" s="61">
        <v>2014</v>
      </c>
      <c r="D118" s="46" t="s">
        <v>134</v>
      </c>
      <c r="E118" s="61"/>
      <c r="F118" s="47" t="s">
        <v>71</v>
      </c>
      <c r="G118" s="47"/>
      <c r="H118" s="61">
        <v>0.2</v>
      </c>
      <c r="I118" s="61">
        <v>2006</v>
      </c>
      <c r="J118" s="61"/>
      <c r="K118" s="62">
        <v>1</v>
      </c>
      <c r="L118" s="62">
        <v>3</v>
      </c>
      <c r="M118" s="14">
        <v>1</v>
      </c>
      <c r="N118" s="14">
        <v>6</v>
      </c>
      <c r="O118" s="62"/>
      <c r="P118" s="62"/>
      <c r="Q118" s="62" t="s">
        <v>263</v>
      </c>
      <c r="R118" s="61" t="s">
        <v>293</v>
      </c>
      <c r="S118" s="61" t="s">
        <v>135</v>
      </c>
      <c r="T118" s="63" t="s">
        <v>188</v>
      </c>
      <c r="U118" s="63" t="s">
        <v>468</v>
      </c>
      <c r="V118" s="63"/>
      <c r="W118" s="63" t="s">
        <v>217</v>
      </c>
      <c r="X118" s="63"/>
      <c r="Y118" s="63"/>
      <c r="Z118" s="63"/>
      <c r="AA118" s="63"/>
      <c r="AB118" s="12" t="s">
        <v>397</v>
      </c>
      <c r="AC118" s="61" t="s">
        <v>297</v>
      </c>
      <c r="AD118" s="61" t="s">
        <v>120</v>
      </c>
      <c r="AE118" s="61" t="s">
        <v>53</v>
      </c>
      <c r="AF118" s="61" t="s">
        <v>298</v>
      </c>
      <c r="AG118" s="64"/>
      <c r="AH118" s="71" t="s">
        <v>131</v>
      </c>
      <c r="AI118" s="71">
        <v>9</v>
      </c>
      <c r="AJ118" s="71" t="s">
        <v>291</v>
      </c>
      <c r="AK118" s="41" t="s">
        <v>220</v>
      </c>
      <c r="AL118" s="64">
        <f>CR118-BU118</f>
        <v>36.294608959757035</v>
      </c>
      <c r="AM118" s="64" t="s">
        <v>21</v>
      </c>
      <c r="AN118" s="64"/>
      <c r="AO118" s="64"/>
      <c r="AP118" s="17" t="s">
        <v>123</v>
      </c>
      <c r="AQ118" s="17" t="s">
        <v>77</v>
      </c>
      <c r="AR118" s="64"/>
      <c r="AS118" s="64">
        <f t="shared" si="12"/>
        <v>7.9574646287116204</v>
      </c>
      <c r="AT118" s="17" t="s">
        <v>156</v>
      </c>
      <c r="AU118" s="64"/>
      <c r="AV118" s="17">
        <v>3</v>
      </c>
      <c r="AW118" s="64"/>
      <c r="AX118" s="65"/>
      <c r="AY118" s="67">
        <f>DA118-CI118</f>
        <v>6.5299924069855955</v>
      </c>
      <c r="AZ118" s="66" t="s">
        <v>21</v>
      </c>
      <c r="BA118" s="66"/>
      <c r="BB118" s="82"/>
      <c r="BC118" s="66">
        <f t="shared" si="13"/>
        <v>4.1421964151817452</v>
      </c>
      <c r="BD118" s="66"/>
      <c r="BE118" s="19">
        <v>3</v>
      </c>
      <c r="BF118" s="68"/>
      <c r="BG118" s="61"/>
      <c r="BH118" s="61"/>
      <c r="BI118" s="61"/>
      <c r="BJ118" s="61"/>
      <c r="BK118" s="61"/>
      <c r="BL118" s="61"/>
      <c r="BM118" s="61"/>
      <c r="BN118" s="61"/>
      <c r="BO118" s="61"/>
      <c r="BP118" s="48"/>
      <c r="BQ118" s="48" t="s">
        <v>131</v>
      </c>
      <c r="BR118" s="48">
        <v>9</v>
      </c>
      <c r="BS118" s="48" t="s">
        <v>291</v>
      </c>
      <c r="BT118" s="21" t="s">
        <v>220</v>
      </c>
      <c r="BU118" s="48">
        <f>AVERAGE(BU115:BU117)</f>
        <v>35.231586940015198</v>
      </c>
      <c r="BV118" s="48" t="s">
        <v>142</v>
      </c>
      <c r="BW118" s="48" t="s">
        <v>55</v>
      </c>
      <c r="BX118" s="48">
        <f>_xlfn.STDEV.S(BU115:BU117)</f>
        <v>6.0668137753798907</v>
      </c>
      <c r="BY118" s="48"/>
      <c r="BZ118" s="48"/>
      <c r="CA118" s="48" t="s">
        <v>77</v>
      </c>
      <c r="CB118" s="48"/>
      <c r="CC118" s="48"/>
      <c r="CD118" s="48"/>
      <c r="CE118" s="48"/>
      <c r="CF118" s="48">
        <v>3</v>
      </c>
      <c r="CG118" s="48"/>
      <c r="CH118" s="47"/>
      <c r="CI118" s="47">
        <f>AVERAGE(CI115:CI117)</f>
        <v>29.309035687167732</v>
      </c>
      <c r="CJ118" s="47" t="s">
        <v>142</v>
      </c>
      <c r="CK118" s="47">
        <f>_xlfn.STDEV.S(CI115:CI117)</f>
        <v>1.0271639528070375</v>
      </c>
      <c r="CL118" s="47"/>
      <c r="CM118" s="47"/>
      <c r="CN118" s="47"/>
      <c r="CO118" s="47">
        <v>3</v>
      </c>
      <c r="CP118" s="47"/>
      <c r="CQ118" s="48"/>
      <c r="CR118" s="48">
        <f>AVERAGE(CR115:CR117)</f>
        <v>71.526195899772233</v>
      </c>
      <c r="CS118" s="48" t="s">
        <v>142</v>
      </c>
      <c r="CT118" s="48">
        <f>_xlfn.STDEV.S(CR115:CR117)</f>
        <v>5.1492731459942345</v>
      </c>
      <c r="CU118" s="48"/>
      <c r="CV118" s="48"/>
      <c r="CW118" s="48"/>
      <c r="CX118" s="48">
        <v>3</v>
      </c>
      <c r="CY118" s="48"/>
      <c r="CZ118" s="47"/>
      <c r="DA118" s="47">
        <f>AVERAGE(DA115:DA117)</f>
        <v>35.839028094153328</v>
      </c>
      <c r="DB118" s="47" t="s">
        <v>142</v>
      </c>
      <c r="DC118" s="47">
        <f>_xlfn.STDEV.S(DA115:DA117)</f>
        <v>4.0128201250490063</v>
      </c>
      <c r="DD118" s="47"/>
      <c r="DE118" s="47"/>
      <c r="DF118" s="47"/>
      <c r="DG118" s="47">
        <v>3</v>
      </c>
      <c r="DH118" s="47"/>
    </row>
    <row r="119" spans="1:112" x14ac:dyDescent="0.3">
      <c r="A119" s="115" t="s">
        <v>132</v>
      </c>
      <c r="B119" s="11" t="s">
        <v>133</v>
      </c>
      <c r="C119" s="12">
        <v>2014</v>
      </c>
      <c r="D119" s="11" t="s">
        <v>134</v>
      </c>
      <c r="F119" s="13" t="s">
        <v>71</v>
      </c>
      <c r="H119" s="12">
        <v>0.2</v>
      </c>
      <c r="I119" s="12">
        <v>2006</v>
      </c>
      <c r="K119" s="14">
        <v>1</v>
      </c>
      <c r="L119" s="14">
        <v>3</v>
      </c>
      <c r="M119" s="14">
        <v>1</v>
      </c>
      <c r="N119" s="14">
        <v>6</v>
      </c>
      <c r="Q119" s="14" t="s">
        <v>263</v>
      </c>
      <c r="R119" s="12" t="s">
        <v>293</v>
      </c>
      <c r="S119" s="12" t="s">
        <v>135</v>
      </c>
      <c r="T119" s="15" t="s">
        <v>188</v>
      </c>
      <c r="U119" s="15" t="s">
        <v>468</v>
      </c>
      <c r="W119" s="15" t="s">
        <v>217</v>
      </c>
      <c r="AB119" s="12" t="s">
        <v>397</v>
      </c>
      <c r="AC119" s="12" t="s">
        <v>294</v>
      </c>
      <c r="AD119" s="12" t="s">
        <v>120</v>
      </c>
      <c r="AE119" s="16" t="s">
        <v>53</v>
      </c>
      <c r="AF119" s="12" t="s">
        <v>298</v>
      </c>
      <c r="AH119" s="41"/>
      <c r="AI119" s="41">
        <v>20</v>
      </c>
      <c r="AJ119" s="41"/>
      <c r="AK119" s="41" t="s">
        <v>220</v>
      </c>
      <c r="AL119" s="64"/>
      <c r="AP119" s="17" t="s">
        <v>123</v>
      </c>
      <c r="AQ119" s="17" t="s">
        <v>77</v>
      </c>
      <c r="AS119" s="64">
        <f t="shared" si="12"/>
        <v>0</v>
      </c>
      <c r="AT119" s="17" t="s">
        <v>156</v>
      </c>
      <c r="AV119" s="17">
        <v>3</v>
      </c>
      <c r="AY119" s="67"/>
      <c r="AZ119" s="19"/>
      <c r="BB119" s="83"/>
      <c r="BC119" s="66">
        <f t="shared" si="13"/>
        <v>0</v>
      </c>
      <c r="BE119" s="19">
        <v>3</v>
      </c>
      <c r="BR119" s="21">
        <v>20</v>
      </c>
      <c r="BT119" s="21" t="s">
        <v>220</v>
      </c>
      <c r="BU119" s="21">
        <v>28.246013667425999</v>
      </c>
      <c r="BW119" s="21" t="s">
        <v>55</v>
      </c>
      <c r="CR119" s="21">
        <v>66.059225512528499</v>
      </c>
      <c r="DG119" s="13">
        <v>3</v>
      </c>
    </row>
    <row r="120" spans="1:112" x14ac:dyDescent="0.3">
      <c r="A120" s="115" t="s">
        <v>132</v>
      </c>
      <c r="B120" s="11" t="s">
        <v>133</v>
      </c>
      <c r="C120" s="12">
        <v>2014</v>
      </c>
      <c r="D120" s="11" t="s">
        <v>134</v>
      </c>
      <c r="F120" s="13" t="s">
        <v>71</v>
      </c>
      <c r="H120" s="12">
        <v>0.2</v>
      </c>
      <c r="I120" s="12">
        <v>2006</v>
      </c>
      <c r="K120" s="14">
        <v>1</v>
      </c>
      <c r="L120" s="14">
        <v>3</v>
      </c>
      <c r="M120" s="14">
        <v>1</v>
      </c>
      <c r="N120" s="14">
        <v>6</v>
      </c>
      <c r="Q120" s="14" t="s">
        <v>263</v>
      </c>
      <c r="R120" s="12" t="s">
        <v>293</v>
      </c>
      <c r="S120" s="12" t="s">
        <v>135</v>
      </c>
      <c r="T120" s="15" t="s">
        <v>188</v>
      </c>
      <c r="U120" s="15" t="s">
        <v>468</v>
      </c>
      <c r="W120" s="15" t="s">
        <v>217</v>
      </c>
      <c r="AB120" s="12" t="s">
        <v>397</v>
      </c>
      <c r="AC120" s="12" t="s">
        <v>295</v>
      </c>
      <c r="AD120" s="12" t="s">
        <v>120</v>
      </c>
      <c r="AE120" s="16" t="s">
        <v>53</v>
      </c>
      <c r="AF120" s="12" t="s">
        <v>298</v>
      </c>
      <c r="AH120" s="41"/>
      <c r="AI120" s="41">
        <v>20</v>
      </c>
      <c r="AJ120" s="41"/>
      <c r="AK120" s="41" t="s">
        <v>220</v>
      </c>
      <c r="AL120" s="64"/>
      <c r="AP120" s="17" t="s">
        <v>123</v>
      </c>
      <c r="AQ120" s="17" t="s">
        <v>77</v>
      </c>
      <c r="AR120" s="64"/>
      <c r="AS120" s="64">
        <f t="shared" si="12"/>
        <v>0</v>
      </c>
      <c r="AT120" s="17" t="s">
        <v>156</v>
      </c>
      <c r="AV120" s="17">
        <v>3</v>
      </c>
      <c r="AY120" s="67"/>
      <c r="AZ120" s="19"/>
      <c r="BB120" s="83"/>
      <c r="BC120" s="66">
        <f t="shared" si="13"/>
        <v>0</v>
      </c>
      <c r="BE120" s="19">
        <v>3</v>
      </c>
      <c r="BR120" s="21">
        <v>20</v>
      </c>
      <c r="BT120" s="21" t="s">
        <v>220</v>
      </c>
      <c r="BU120" s="21">
        <v>37.3576309794989</v>
      </c>
      <c r="BW120" s="21" t="s">
        <v>55</v>
      </c>
      <c r="CR120" s="21">
        <v>72.437357630979506</v>
      </c>
      <c r="DG120" s="13">
        <v>3</v>
      </c>
    </row>
    <row r="121" spans="1:112" x14ac:dyDescent="0.3">
      <c r="A121" s="115" t="s">
        <v>132</v>
      </c>
      <c r="B121" s="11" t="s">
        <v>133</v>
      </c>
      <c r="C121" s="12">
        <v>2014</v>
      </c>
      <c r="D121" s="11" t="s">
        <v>134</v>
      </c>
      <c r="F121" s="13" t="s">
        <v>71</v>
      </c>
      <c r="H121" s="12">
        <v>0.2</v>
      </c>
      <c r="I121" s="12">
        <v>2006</v>
      </c>
      <c r="K121" s="14">
        <v>1</v>
      </c>
      <c r="L121" s="14">
        <v>3</v>
      </c>
      <c r="M121" s="14">
        <v>1</v>
      </c>
      <c r="N121" s="14">
        <v>6</v>
      </c>
      <c r="Q121" s="14" t="s">
        <v>263</v>
      </c>
      <c r="R121" s="12" t="s">
        <v>293</v>
      </c>
      <c r="S121" s="12" t="s">
        <v>135</v>
      </c>
      <c r="T121" s="15" t="s">
        <v>188</v>
      </c>
      <c r="U121" s="15" t="s">
        <v>468</v>
      </c>
      <c r="W121" s="15" t="s">
        <v>217</v>
      </c>
      <c r="AB121" s="12" t="s">
        <v>397</v>
      </c>
      <c r="AC121" s="12" t="s">
        <v>296</v>
      </c>
      <c r="AD121" s="12" t="s">
        <v>120</v>
      </c>
      <c r="AE121" s="16" t="s">
        <v>53</v>
      </c>
      <c r="AF121" s="12" t="s">
        <v>298</v>
      </c>
      <c r="AH121" s="41"/>
      <c r="AI121" s="41">
        <v>20</v>
      </c>
      <c r="AJ121" s="41"/>
      <c r="AK121" s="41" t="s">
        <v>220</v>
      </c>
      <c r="AL121" s="64"/>
      <c r="AP121" s="17" t="s">
        <v>123</v>
      </c>
      <c r="AQ121" s="17" t="s">
        <v>77</v>
      </c>
      <c r="AS121" s="64">
        <f t="shared" si="12"/>
        <v>0</v>
      </c>
      <c r="AT121" s="17" t="s">
        <v>156</v>
      </c>
      <c r="AV121" s="17">
        <v>3</v>
      </c>
      <c r="AY121" s="67"/>
      <c r="AZ121" s="19"/>
      <c r="BB121" s="83"/>
      <c r="BC121" s="66">
        <f t="shared" si="13"/>
        <v>0</v>
      </c>
      <c r="BE121" s="19">
        <v>3</v>
      </c>
      <c r="BR121" s="21">
        <v>20</v>
      </c>
      <c r="BT121" s="21" t="s">
        <v>220</v>
      </c>
      <c r="BU121" s="21">
        <v>39.179954441913502</v>
      </c>
      <c r="BW121" s="21" t="s">
        <v>55</v>
      </c>
      <c r="CR121" s="21">
        <v>94.077448747152602</v>
      </c>
      <c r="DG121" s="13">
        <v>3</v>
      </c>
    </row>
    <row r="122" spans="1:112" s="49" customFormat="1" x14ac:dyDescent="0.3">
      <c r="A122" s="117" t="s">
        <v>132</v>
      </c>
      <c r="B122" s="46" t="s">
        <v>133</v>
      </c>
      <c r="C122" s="61">
        <v>2014</v>
      </c>
      <c r="D122" s="46" t="s">
        <v>134</v>
      </c>
      <c r="E122" s="61"/>
      <c r="F122" s="47" t="s">
        <v>71</v>
      </c>
      <c r="G122" s="47"/>
      <c r="H122" s="61">
        <v>0.2</v>
      </c>
      <c r="I122" s="61">
        <v>2006</v>
      </c>
      <c r="J122" s="61"/>
      <c r="K122" s="62">
        <v>1</v>
      </c>
      <c r="L122" s="62">
        <v>3</v>
      </c>
      <c r="M122" s="14">
        <v>1</v>
      </c>
      <c r="N122" s="14">
        <v>6</v>
      </c>
      <c r="O122" s="62"/>
      <c r="P122" s="62"/>
      <c r="Q122" s="62" t="s">
        <v>263</v>
      </c>
      <c r="R122" s="61" t="s">
        <v>293</v>
      </c>
      <c r="S122" s="61" t="s">
        <v>135</v>
      </c>
      <c r="T122" s="63" t="s">
        <v>188</v>
      </c>
      <c r="U122" s="63" t="s">
        <v>468</v>
      </c>
      <c r="V122" s="63"/>
      <c r="W122" s="63" t="s">
        <v>217</v>
      </c>
      <c r="X122" s="63"/>
      <c r="Y122" s="63"/>
      <c r="Z122" s="63"/>
      <c r="AA122" s="63"/>
      <c r="AB122" s="12" t="s">
        <v>397</v>
      </c>
      <c r="AC122" s="61" t="s">
        <v>297</v>
      </c>
      <c r="AD122" s="61" t="s">
        <v>120</v>
      </c>
      <c r="AE122" s="61" t="s">
        <v>53</v>
      </c>
      <c r="AF122" s="61" t="s">
        <v>298</v>
      </c>
      <c r="AG122" s="64"/>
      <c r="AH122" s="71" t="s">
        <v>131</v>
      </c>
      <c r="AI122" s="71">
        <v>20</v>
      </c>
      <c r="AJ122" s="71" t="s">
        <v>291</v>
      </c>
      <c r="AK122" s="41" t="s">
        <v>220</v>
      </c>
      <c r="AL122" s="64">
        <f>CR122-BU122</f>
        <v>42.596810933940745</v>
      </c>
      <c r="AM122" s="64" t="s">
        <v>21</v>
      </c>
      <c r="AN122" s="64"/>
      <c r="AO122" s="64"/>
      <c r="AP122" s="17" t="s">
        <v>123</v>
      </c>
      <c r="AQ122" s="17" t="s">
        <v>77</v>
      </c>
      <c r="AR122" s="64"/>
      <c r="AS122" s="64">
        <f t="shared" si="12"/>
        <v>15.810800315845535</v>
      </c>
      <c r="AT122" s="17" t="s">
        <v>156</v>
      </c>
      <c r="AU122" s="64"/>
      <c r="AV122" s="17">
        <v>3</v>
      </c>
      <c r="AW122" s="64"/>
      <c r="AX122" s="65"/>
      <c r="AY122" s="67">
        <f>DA122-CI122</f>
        <v>6.5299924069855955</v>
      </c>
      <c r="AZ122" s="66" t="s">
        <v>21</v>
      </c>
      <c r="BA122" s="66"/>
      <c r="BB122" s="82"/>
      <c r="BC122" s="66">
        <f t="shared" si="13"/>
        <v>4.1421964151817452</v>
      </c>
      <c r="BD122" s="66"/>
      <c r="BE122" s="19">
        <v>3</v>
      </c>
      <c r="BF122" s="68"/>
      <c r="BG122" s="61"/>
      <c r="BH122" s="61"/>
      <c r="BI122" s="61"/>
      <c r="BJ122" s="61"/>
      <c r="BK122" s="61"/>
      <c r="BL122" s="61"/>
      <c r="BM122" s="61"/>
      <c r="BN122" s="61"/>
      <c r="BO122" s="61"/>
      <c r="BP122" s="48"/>
      <c r="BQ122" s="48" t="s">
        <v>131</v>
      </c>
      <c r="BR122" s="48">
        <v>20</v>
      </c>
      <c r="BS122" s="48" t="s">
        <v>291</v>
      </c>
      <c r="BT122" s="21" t="s">
        <v>220</v>
      </c>
      <c r="BU122" s="48">
        <f>AVERAGE(BU119:BU121)</f>
        <v>34.927866362946133</v>
      </c>
      <c r="BV122" s="48" t="s">
        <v>142</v>
      </c>
      <c r="BW122" s="48" t="s">
        <v>55</v>
      </c>
      <c r="BX122" s="48">
        <f>_xlfn.STDEV.S(BU119:BU121)</f>
        <v>5.8579503483632349</v>
      </c>
      <c r="BY122" s="48"/>
      <c r="BZ122" s="48"/>
      <c r="CA122" s="48" t="s">
        <v>77</v>
      </c>
      <c r="CB122" s="48"/>
      <c r="CC122" s="48"/>
      <c r="CD122" s="48"/>
      <c r="CE122" s="48"/>
      <c r="CF122" s="48">
        <v>3</v>
      </c>
      <c r="CG122" s="48"/>
      <c r="CH122" s="47"/>
      <c r="CI122" s="47">
        <v>29.309035687167732</v>
      </c>
      <c r="CJ122" s="47" t="s">
        <v>142</v>
      </c>
      <c r="CK122" s="47">
        <v>1.0271639528070375</v>
      </c>
      <c r="CL122" s="47"/>
      <c r="CM122" s="47"/>
      <c r="CN122" s="47"/>
      <c r="CO122" s="47">
        <v>3</v>
      </c>
      <c r="CP122" s="47" t="s">
        <v>301</v>
      </c>
      <c r="CQ122" s="48"/>
      <c r="CR122" s="48">
        <f>AVERAGE(CR119:CR121)</f>
        <v>77.524677296886878</v>
      </c>
      <c r="CS122" s="48" t="s">
        <v>142</v>
      </c>
      <c r="CT122" s="48">
        <f>_xlfn.STDEV.S(CR119:CR121)</f>
        <v>14.685565169364518</v>
      </c>
      <c r="CU122" s="48"/>
      <c r="CV122" s="48"/>
      <c r="CW122" s="48"/>
      <c r="CX122" s="48">
        <v>3</v>
      </c>
      <c r="CY122" s="48"/>
      <c r="CZ122" s="47"/>
      <c r="DA122" s="47">
        <v>35.839028094153328</v>
      </c>
      <c r="DB122" s="47" t="s">
        <v>142</v>
      </c>
      <c r="DC122" s="47">
        <v>4.0128201250490063</v>
      </c>
      <c r="DD122" s="47"/>
      <c r="DE122" s="47"/>
      <c r="DF122" s="47"/>
      <c r="DG122" s="47">
        <v>3</v>
      </c>
      <c r="DH122" s="66" t="s">
        <v>299</v>
      </c>
    </row>
    <row r="123" spans="1:112" x14ac:dyDescent="0.3">
      <c r="A123" s="115" t="s">
        <v>132</v>
      </c>
      <c r="B123" s="11" t="s">
        <v>133</v>
      </c>
      <c r="C123" s="12">
        <v>2014</v>
      </c>
      <c r="D123" s="11" t="s">
        <v>134</v>
      </c>
      <c r="F123" s="13" t="s">
        <v>71</v>
      </c>
      <c r="H123" s="12">
        <v>1</v>
      </c>
      <c r="I123" s="12">
        <v>2007</v>
      </c>
      <c r="K123" s="14">
        <v>1</v>
      </c>
      <c r="L123" s="14">
        <v>3</v>
      </c>
      <c r="M123" s="14">
        <v>1</v>
      </c>
      <c r="N123" s="14">
        <v>6</v>
      </c>
      <c r="Q123" s="14" t="s">
        <v>263</v>
      </c>
      <c r="R123" s="12" t="s">
        <v>293</v>
      </c>
      <c r="S123" s="12" t="s">
        <v>135</v>
      </c>
      <c r="T123" s="15" t="s">
        <v>188</v>
      </c>
      <c r="U123" s="15" t="s">
        <v>468</v>
      </c>
      <c r="W123" s="15" t="s">
        <v>217</v>
      </c>
      <c r="AB123" s="12" t="s">
        <v>397</v>
      </c>
      <c r="AC123" s="12" t="s">
        <v>294</v>
      </c>
      <c r="AD123" s="12" t="s">
        <v>120</v>
      </c>
      <c r="AE123" s="16" t="s">
        <v>53</v>
      </c>
      <c r="AF123" s="12" t="s">
        <v>298</v>
      </c>
      <c r="AH123" s="41"/>
      <c r="AI123" s="41">
        <v>9</v>
      </c>
      <c r="AJ123" s="41"/>
      <c r="AK123" s="41" t="s">
        <v>220</v>
      </c>
      <c r="AL123" s="64"/>
      <c r="AP123" s="17" t="s">
        <v>123</v>
      </c>
      <c r="AQ123" s="17" t="s">
        <v>77</v>
      </c>
      <c r="AS123" s="64">
        <f t="shared" si="12"/>
        <v>0</v>
      </c>
      <c r="AT123" s="17" t="s">
        <v>156</v>
      </c>
      <c r="AV123" s="17">
        <v>3</v>
      </c>
      <c r="AY123" s="67"/>
      <c r="AZ123" s="19"/>
      <c r="BB123" s="83"/>
      <c r="BC123" s="66">
        <f t="shared" si="13"/>
        <v>0</v>
      </c>
      <c r="BE123" s="19">
        <v>3</v>
      </c>
      <c r="BR123" s="21">
        <v>9</v>
      </c>
      <c r="BT123" s="21" t="s">
        <v>220</v>
      </c>
      <c r="BU123" s="21">
        <v>28.246013667425999</v>
      </c>
      <c r="BW123" s="21" t="s">
        <v>55</v>
      </c>
      <c r="CR123" s="21">
        <v>84.054669703872406</v>
      </c>
      <c r="DA123" s="13">
        <v>19.134396355353001</v>
      </c>
      <c r="DG123" s="13">
        <v>3</v>
      </c>
    </row>
    <row r="124" spans="1:112" x14ac:dyDescent="0.3">
      <c r="A124" s="115" t="s">
        <v>132</v>
      </c>
      <c r="B124" s="11" t="s">
        <v>133</v>
      </c>
      <c r="C124" s="12">
        <v>2014</v>
      </c>
      <c r="D124" s="11" t="s">
        <v>134</v>
      </c>
      <c r="F124" s="13" t="s">
        <v>71</v>
      </c>
      <c r="H124" s="12">
        <v>1</v>
      </c>
      <c r="I124" s="12">
        <v>2007</v>
      </c>
      <c r="K124" s="14">
        <v>1</v>
      </c>
      <c r="L124" s="14">
        <v>3</v>
      </c>
      <c r="M124" s="14">
        <v>1</v>
      </c>
      <c r="N124" s="14">
        <v>6</v>
      </c>
      <c r="Q124" s="14" t="s">
        <v>263</v>
      </c>
      <c r="R124" s="12" t="s">
        <v>293</v>
      </c>
      <c r="S124" s="12" t="s">
        <v>135</v>
      </c>
      <c r="T124" s="15" t="s">
        <v>188</v>
      </c>
      <c r="U124" s="15" t="s">
        <v>468</v>
      </c>
      <c r="W124" s="15" t="s">
        <v>217</v>
      </c>
      <c r="AB124" s="12" t="s">
        <v>397</v>
      </c>
      <c r="AC124" s="12" t="s">
        <v>295</v>
      </c>
      <c r="AD124" s="12" t="s">
        <v>120</v>
      </c>
      <c r="AE124" s="16" t="s">
        <v>53</v>
      </c>
      <c r="AF124" s="12" t="s">
        <v>298</v>
      </c>
      <c r="AH124" s="41"/>
      <c r="AI124" s="41">
        <v>9</v>
      </c>
      <c r="AJ124" s="41"/>
      <c r="AK124" s="41" t="s">
        <v>220</v>
      </c>
      <c r="AL124" s="64"/>
      <c r="AP124" s="17" t="s">
        <v>123</v>
      </c>
      <c r="AQ124" s="17" t="s">
        <v>77</v>
      </c>
      <c r="AR124" s="64"/>
      <c r="AS124" s="64">
        <f t="shared" si="12"/>
        <v>0</v>
      </c>
      <c r="AT124" s="17" t="s">
        <v>156</v>
      </c>
      <c r="AV124" s="17">
        <v>3</v>
      </c>
      <c r="AY124" s="67"/>
      <c r="AZ124" s="19"/>
      <c r="BB124" s="83"/>
      <c r="BC124" s="66">
        <f t="shared" si="13"/>
        <v>0</v>
      </c>
      <c r="BE124" s="19">
        <v>3</v>
      </c>
      <c r="BR124" s="21">
        <v>9</v>
      </c>
      <c r="BT124" s="21" t="s">
        <v>220</v>
      </c>
      <c r="BU124" s="21">
        <v>38.268792710706201</v>
      </c>
      <c r="BW124" s="21" t="s">
        <v>55</v>
      </c>
      <c r="CR124" s="21">
        <v>92.027334851936203</v>
      </c>
      <c r="DA124" s="13">
        <v>26.1958997722096</v>
      </c>
      <c r="DG124" s="13">
        <v>3</v>
      </c>
    </row>
    <row r="125" spans="1:112" x14ac:dyDescent="0.3">
      <c r="A125" s="115" t="s">
        <v>132</v>
      </c>
      <c r="B125" s="11" t="s">
        <v>133</v>
      </c>
      <c r="C125" s="12">
        <v>2014</v>
      </c>
      <c r="D125" s="11" t="s">
        <v>134</v>
      </c>
      <c r="F125" s="13" t="s">
        <v>71</v>
      </c>
      <c r="H125" s="12">
        <v>1</v>
      </c>
      <c r="I125" s="12">
        <v>2007</v>
      </c>
      <c r="K125" s="14">
        <v>1</v>
      </c>
      <c r="L125" s="14">
        <v>3</v>
      </c>
      <c r="M125" s="14">
        <v>1</v>
      </c>
      <c r="N125" s="14">
        <v>6</v>
      </c>
      <c r="Q125" s="14" t="s">
        <v>263</v>
      </c>
      <c r="R125" s="12" t="s">
        <v>293</v>
      </c>
      <c r="S125" s="12" t="s">
        <v>135</v>
      </c>
      <c r="T125" s="15" t="s">
        <v>188</v>
      </c>
      <c r="U125" s="15" t="s">
        <v>468</v>
      </c>
      <c r="W125" s="15" t="s">
        <v>217</v>
      </c>
      <c r="AB125" s="12" t="s">
        <v>397</v>
      </c>
      <c r="AC125" s="12" t="s">
        <v>296</v>
      </c>
      <c r="AD125" s="12" t="s">
        <v>120</v>
      </c>
      <c r="AE125" s="16" t="s">
        <v>53</v>
      </c>
      <c r="AF125" s="12" t="s">
        <v>298</v>
      </c>
      <c r="AH125" s="41"/>
      <c r="AI125" s="41">
        <v>9</v>
      </c>
      <c r="AJ125" s="41"/>
      <c r="AK125" s="41" t="s">
        <v>220</v>
      </c>
      <c r="AL125" s="64"/>
      <c r="AP125" s="17" t="s">
        <v>123</v>
      </c>
      <c r="AQ125" s="17" t="s">
        <v>77</v>
      </c>
      <c r="AS125" s="64">
        <f t="shared" si="12"/>
        <v>0</v>
      </c>
      <c r="AT125" s="17" t="s">
        <v>156</v>
      </c>
      <c r="AV125" s="17">
        <v>3</v>
      </c>
      <c r="AY125" s="67"/>
      <c r="AZ125" s="19"/>
      <c r="BB125" s="83"/>
      <c r="BC125" s="66">
        <f t="shared" si="13"/>
        <v>0</v>
      </c>
      <c r="BE125" s="19">
        <v>3</v>
      </c>
      <c r="BR125" s="21">
        <v>9</v>
      </c>
      <c r="BT125" s="21" t="s">
        <v>220</v>
      </c>
      <c r="BU125" s="21">
        <v>39.179954441913402</v>
      </c>
      <c r="BW125" s="21" t="s">
        <v>55</v>
      </c>
      <c r="CR125" s="21">
        <v>111.16173120728899</v>
      </c>
      <c r="DA125" s="13">
        <v>33.0296127562642</v>
      </c>
      <c r="DG125" s="13">
        <v>3</v>
      </c>
    </row>
    <row r="126" spans="1:112" s="49" customFormat="1" x14ac:dyDescent="0.3">
      <c r="A126" s="117" t="s">
        <v>132</v>
      </c>
      <c r="B126" s="46" t="s">
        <v>133</v>
      </c>
      <c r="C126" s="61">
        <v>2014</v>
      </c>
      <c r="D126" s="46" t="s">
        <v>134</v>
      </c>
      <c r="E126" s="61"/>
      <c r="F126" s="47" t="s">
        <v>71</v>
      </c>
      <c r="G126" s="47"/>
      <c r="H126" s="61">
        <v>1</v>
      </c>
      <c r="I126" s="61">
        <v>2007</v>
      </c>
      <c r="J126" s="61"/>
      <c r="K126" s="62">
        <v>1</v>
      </c>
      <c r="L126" s="62">
        <v>3</v>
      </c>
      <c r="M126" s="14">
        <v>1</v>
      </c>
      <c r="N126" s="14">
        <v>6</v>
      </c>
      <c r="O126" s="62"/>
      <c r="P126" s="62"/>
      <c r="Q126" s="62" t="s">
        <v>263</v>
      </c>
      <c r="R126" s="61" t="s">
        <v>293</v>
      </c>
      <c r="S126" s="61" t="s">
        <v>135</v>
      </c>
      <c r="T126" s="63" t="s">
        <v>188</v>
      </c>
      <c r="U126" s="63" t="s">
        <v>468</v>
      </c>
      <c r="V126" s="63"/>
      <c r="W126" s="63" t="s">
        <v>217</v>
      </c>
      <c r="X126" s="63"/>
      <c r="Y126" s="63"/>
      <c r="Z126" s="63"/>
      <c r="AA126" s="63"/>
      <c r="AB126" s="12" t="s">
        <v>397</v>
      </c>
      <c r="AC126" s="61" t="s">
        <v>297</v>
      </c>
      <c r="AD126" s="61" t="s">
        <v>120</v>
      </c>
      <c r="AE126" s="61" t="s">
        <v>53</v>
      </c>
      <c r="AF126" s="61" t="s">
        <v>298</v>
      </c>
      <c r="AG126" s="64"/>
      <c r="AH126" s="71" t="s">
        <v>131</v>
      </c>
      <c r="AI126" s="71">
        <v>9</v>
      </c>
      <c r="AJ126" s="71" t="s">
        <v>291</v>
      </c>
      <c r="AK126" s="41" t="s">
        <v>220</v>
      </c>
      <c r="AL126" s="64">
        <f>CR126-BU126</f>
        <v>60.516324981017341</v>
      </c>
      <c r="AM126" s="64" t="s">
        <v>21</v>
      </c>
      <c r="AN126" s="64"/>
      <c r="AO126" s="64"/>
      <c r="AP126" s="17" t="s">
        <v>123</v>
      </c>
      <c r="AQ126" s="17" t="s">
        <v>77</v>
      </c>
      <c r="AR126" s="64"/>
      <c r="AS126" s="64">
        <f t="shared" si="12"/>
        <v>15.194948026168264</v>
      </c>
      <c r="AT126" s="17" t="s">
        <v>156</v>
      </c>
      <c r="AU126" s="64"/>
      <c r="AV126" s="17">
        <v>3</v>
      </c>
      <c r="AW126" s="64"/>
      <c r="AX126" s="65"/>
      <c r="AY126" s="67">
        <f>DA126-CI126</f>
        <v>-3.189066059225464</v>
      </c>
      <c r="AZ126" s="66" t="s">
        <v>21</v>
      </c>
      <c r="BA126" s="66"/>
      <c r="BB126" s="82"/>
      <c r="BC126" s="66">
        <f t="shared" si="13"/>
        <v>7.0234357356702706</v>
      </c>
      <c r="BD126" s="66"/>
      <c r="BE126" s="19">
        <v>3</v>
      </c>
      <c r="BF126" s="68"/>
      <c r="BG126" s="61"/>
      <c r="BH126" s="61"/>
      <c r="BI126" s="61"/>
      <c r="BJ126" s="61"/>
      <c r="BK126" s="61"/>
      <c r="BL126" s="61"/>
      <c r="BM126" s="61"/>
      <c r="BN126" s="61"/>
      <c r="BO126" s="61"/>
      <c r="BP126" s="48"/>
      <c r="BQ126" s="48" t="s">
        <v>131</v>
      </c>
      <c r="BR126" s="48">
        <v>9</v>
      </c>
      <c r="BS126" s="48" t="s">
        <v>291</v>
      </c>
      <c r="BT126" s="21" t="s">
        <v>220</v>
      </c>
      <c r="BU126" s="48">
        <v>35.231586940015198</v>
      </c>
      <c r="BV126" s="48" t="s">
        <v>142</v>
      </c>
      <c r="BW126" s="48" t="s">
        <v>55</v>
      </c>
      <c r="BX126" s="48">
        <v>6.0668137753798907</v>
      </c>
      <c r="BY126" s="48"/>
      <c r="BZ126" s="48"/>
      <c r="CA126" s="48" t="s">
        <v>77</v>
      </c>
      <c r="CB126" s="48"/>
      <c r="CC126" s="48"/>
      <c r="CD126" s="48"/>
      <c r="CE126" s="48"/>
      <c r="CF126" s="48">
        <v>3</v>
      </c>
      <c r="CG126" s="48"/>
      <c r="CH126" s="47"/>
      <c r="CI126" s="47">
        <v>29.309035687167732</v>
      </c>
      <c r="CJ126" s="47" t="s">
        <v>142</v>
      </c>
      <c r="CK126" s="47">
        <v>1.0271639528070375</v>
      </c>
      <c r="CL126" s="47"/>
      <c r="CM126" s="47"/>
      <c r="CN126" s="47"/>
      <c r="CO126" s="47">
        <v>3</v>
      </c>
      <c r="CP126" s="47" t="s">
        <v>301</v>
      </c>
      <c r="CQ126" s="48"/>
      <c r="CR126" s="48">
        <f>AVERAGE(CR123:CR125)</f>
        <v>95.747911921032539</v>
      </c>
      <c r="CS126" s="48" t="s">
        <v>142</v>
      </c>
      <c r="CT126" s="48">
        <f>_xlfn.STDEV.S(CR123:CR125)</f>
        <v>13.931267570928915</v>
      </c>
      <c r="CU126" s="48"/>
      <c r="CV126" s="48"/>
      <c r="CW126" s="48"/>
      <c r="CX126" s="48">
        <v>3</v>
      </c>
      <c r="CY126" s="48"/>
      <c r="CZ126" s="47"/>
      <c r="DA126" s="47">
        <f>AVERAGE(DA123:DA125)</f>
        <v>26.119969627942268</v>
      </c>
      <c r="DB126" s="47" t="s">
        <v>142</v>
      </c>
      <c r="DC126" s="47">
        <f>_xlfn.STDEV.S(DA123:DA125)</f>
        <v>6.9479193826025369</v>
      </c>
      <c r="DD126" s="47"/>
      <c r="DE126" s="47"/>
      <c r="DF126" s="47"/>
      <c r="DG126" s="47">
        <v>3</v>
      </c>
      <c r="DH126" s="47"/>
    </row>
    <row r="127" spans="1:112" x14ac:dyDescent="0.3">
      <c r="A127" s="115" t="s">
        <v>132</v>
      </c>
      <c r="B127" s="11" t="s">
        <v>133</v>
      </c>
      <c r="C127" s="12">
        <v>2014</v>
      </c>
      <c r="D127" s="11" t="s">
        <v>134</v>
      </c>
      <c r="F127" s="13" t="s">
        <v>71</v>
      </c>
      <c r="H127" s="12">
        <v>1</v>
      </c>
      <c r="I127" s="12">
        <v>2007</v>
      </c>
      <c r="K127" s="14">
        <v>1</v>
      </c>
      <c r="L127" s="14">
        <v>3</v>
      </c>
      <c r="M127" s="14">
        <v>1</v>
      </c>
      <c r="N127" s="14">
        <v>6</v>
      </c>
      <c r="Q127" s="14" t="s">
        <v>263</v>
      </c>
      <c r="R127" s="12" t="s">
        <v>293</v>
      </c>
      <c r="S127" s="12" t="s">
        <v>135</v>
      </c>
      <c r="T127" s="15" t="s">
        <v>188</v>
      </c>
      <c r="U127" s="15" t="s">
        <v>468</v>
      </c>
      <c r="W127" s="15" t="s">
        <v>217</v>
      </c>
      <c r="AB127" s="12" t="s">
        <v>397</v>
      </c>
      <c r="AC127" s="12" t="s">
        <v>294</v>
      </c>
      <c r="AD127" s="12" t="s">
        <v>120</v>
      </c>
      <c r="AE127" s="16" t="s">
        <v>53</v>
      </c>
      <c r="AF127" s="12" t="s">
        <v>298</v>
      </c>
      <c r="AH127" s="41"/>
      <c r="AI127" s="41">
        <v>20</v>
      </c>
      <c r="AJ127" s="41"/>
      <c r="AK127" s="41" t="s">
        <v>220</v>
      </c>
      <c r="AL127" s="64"/>
      <c r="AP127" s="17" t="s">
        <v>123</v>
      </c>
      <c r="AQ127" s="17" t="s">
        <v>77</v>
      </c>
      <c r="AS127" s="64">
        <f t="shared" si="12"/>
        <v>0</v>
      </c>
      <c r="AT127" s="17" t="s">
        <v>156</v>
      </c>
      <c r="AV127" s="17">
        <v>3</v>
      </c>
      <c r="AY127" s="67"/>
      <c r="AZ127" s="19"/>
      <c r="BB127" s="83"/>
      <c r="BC127" s="66">
        <f t="shared" si="13"/>
        <v>0</v>
      </c>
      <c r="BE127" s="19">
        <v>3</v>
      </c>
      <c r="BR127" s="21">
        <v>20</v>
      </c>
      <c r="BT127" s="21" t="s">
        <v>220</v>
      </c>
      <c r="BU127" s="21">
        <v>28.246013667425999</v>
      </c>
      <c r="BW127" s="21" t="s">
        <v>55</v>
      </c>
      <c r="CR127" s="21">
        <v>78.132118451025093</v>
      </c>
      <c r="DG127" s="13">
        <v>3</v>
      </c>
    </row>
    <row r="128" spans="1:112" x14ac:dyDescent="0.3">
      <c r="A128" s="115" t="s">
        <v>132</v>
      </c>
      <c r="B128" s="11" t="s">
        <v>133</v>
      </c>
      <c r="C128" s="12">
        <v>2014</v>
      </c>
      <c r="D128" s="11" t="s">
        <v>134</v>
      </c>
      <c r="F128" s="13" t="s">
        <v>71</v>
      </c>
      <c r="H128" s="12">
        <v>1</v>
      </c>
      <c r="I128" s="12">
        <v>2007</v>
      </c>
      <c r="K128" s="14">
        <v>1</v>
      </c>
      <c r="L128" s="14">
        <v>3</v>
      </c>
      <c r="M128" s="14">
        <v>1</v>
      </c>
      <c r="N128" s="14">
        <v>6</v>
      </c>
      <c r="Q128" s="14" t="s">
        <v>263</v>
      </c>
      <c r="R128" s="12" t="s">
        <v>293</v>
      </c>
      <c r="S128" s="12" t="s">
        <v>135</v>
      </c>
      <c r="T128" s="15" t="s">
        <v>188</v>
      </c>
      <c r="U128" s="15" t="s">
        <v>468</v>
      </c>
      <c r="W128" s="15" t="s">
        <v>217</v>
      </c>
      <c r="AB128" s="12" t="s">
        <v>397</v>
      </c>
      <c r="AC128" s="12" t="s">
        <v>295</v>
      </c>
      <c r="AD128" s="12" t="s">
        <v>120</v>
      </c>
      <c r="AE128" s="16" t="s">
        <v>53</v>
      </c>
      <c r="AF128" s="12" t="s">
        <v>298</v>
      </c>
      <c r="AH128" s="41"/>
      <c r="AI128" s="41">
        <v>20</v>
      </c>
      <c r="AJ128" s="41"/>
      <c r="AK128" s="41" t="s">
        <v>220</v>
      </c>
      <c r="AL128" s="64"/>
      <c r="AP128" s="17" t="s">
        <v>123</v>
      </c>
      <c r="AQ128" s="17" t="s">
        <v>77</v>
      </c>
      <c r="AR128" s="64"/>
      <c r="AS128" s="64">
        <f t="shared" si="12"/>
        <v>0</v>
      </c>
      <c r="AT128" s="17" t="s">
        <v>156</v>
      </c>
      <c r="AV128" s="17">
        <v>3</v>
      </c>
      <c r="AY128" s="67"/>
      <c r="AZ128" s="19"/>
      <c r="BB128" s="83"/>
      <c r="BC128" s="66">
        <f t="shared" si="13"/>
        <v>0</v>
      </c>
      <c r="BE128" s="19">
        <v>3</v>
      </c>
      <c r="BR128" s="21">
        <v>20</v>
      </c>
      <c r="BT128" s="21" t="s">
        <v>220</v>
      </c>
      <c r="BU128" s="21">
        <v>37.3576309794989</v>
      </c>
      <c r="BW128" s="21" t="s">
        <v>55</v>
      </c>
      <c r="CR128" s="21">
        <v>96.127562642369099</v>
      </c>
      <c r="DG128" s="13">
        <v>3</v>
      </c>
    </row>
    <row r="129" spans="1:112" x14ac:dyDescent="0.3">
      <c r="A129" s="115" t="s">
        <v>132</v>
      </c>
      <c r="B129" s="11" t="s">
        <v>133</v>
      </c>
      <c r="C129" s="12">
        <v>2014</v>
      </c>
      <c r="D129" s="11" t="s">
        <v>134</v>
      </c>
      <c r="F129" s="13" t="s">
        <v>71</v>
      </c>
      <c r="H129" s="12">
        <v>1</v>
      </c>
      <c r="I129" s="12">
        <v>2007</v>
      </c>
      <c r="K129" s="14">
        <v>1</v>
      </c>
      <c r="L129" s="14">
        <v>3</v>
      </c>
      <c r="M129" s="14">
        <v>1</v>
      </c>
      <c r="N129" s="14">
        <v>6</v>
      </c>
      <c r="Q129" s="14" t="s">
        <v>263</v>
      </c>
      <c r="R129" s="12" t="s">
        <v>293</v>
      </c>
      <c r="S129" s="12" t="s">
        <v>135</v>
      </c>
      <c r="T129" s="15" t="s">
        <v>188</v>
      </c>
      <c r="U129" s="15" t="s">
        <v>468</v>
      </c>
      <c r="W129" s="15" t="s">
        <v>217</v>
      </c>
      <c r="AB129" s="12" t="s">
        <v>397</v>
      </c>
      <c r="AC129" s="12" t="s">
        <v>296</v>
      </c>
      <c r="AD129" s="12" t="s">
        <v>120</v>
      </c>
      <c r="AE129" s="16" t="s">
        <v>53</v>
      </c>
      <c r="AF129" s="12" t="s">
        <v>298</v>
      </c>
      <c r="AH129" s="41"/>
      <c r="AI129" s="41">
        <v>20</v>
      </c>
      <c r="AJ129" s="41"/>
      <c r="AK129" s="41" t="s">
        <v>220</v>
      </c>
      <c r="AL129" s="64"/>
      <c r="AP129" s="17" t="s">
        <v>123</v>
      </c>
      <c r="AQ129" s="17" t="s">
        <v>77</v>
      </c>
      <c r="AS129" s="64">
        <f t="shared" si="12"/>
        <v>0</v>
      </c>
      <c r="AT129" s="17" t="s">
        <v>156</v>
      </c>
      <c r="AV129" s="17">
        <v>3</v>
      </c>
      <c r="AY129" s="67"/>
      <c r="AZ129" s="19"/>
      <c r="BB129" s="83"/>
      <c r="BC129" s="66">
        <f t="shared" si="13"/>
        <v>0</v>
      </c>
      <c r="BE129" s="19">
        <v>3</v>
      </c>
      <c r="BR129" s="21">
        <v>20</v>
      </c>
      <c r="BT129" s="21" t="s">
        <v>220</v>
      </c>
      <c r="BU129" s="21">
        <v>39.179954441913502</v>
      </c>
      <c r="BW129" s="21" t="s">
        <v>55</v>
      </c>
      <c r="CR129" s="21">
        <v>96.810933940774504</v>
      </c>
      <c r="DG129" s="13">
        <v>3</v>
      </c>
    </row>
    <row r="130" spans="1:112" s="49" customFormat="1" x14ac:dyDescent="0.3">
      <c r="A130" s="117" t="s">
        <v>132</v>
      </c>
      <c r="B130" s="46" t="s">
        <v>133</v>
      </c>
      <c r="C130" s="61">
        <v>2014</v>
      </c>
      <c r="D130" s="46" t="s">
        <v>134</v>
      </c>
      <c r="E130" s="61"/>
      <c r="F130" s="47" t="s">
        <v>71</v>
      </c>
      <c r="G130" s="47"/>
      <c r="H130" s="61">
        <v>1</v>
      </c>
      <c r="I130" s="61">
        <v>2007</v>
      </c>
      <c r="J130" s="61"/>
      <c r="K130" s="62">
        <v>1</v>
      </c>
      <c r="L130" s="62">
        <v>3</v>
      </c>
      <c r="M130" s="14">
        <v>1</v>
      </c>
      <c r="N130" s="14">
        <v>6</v>
      </c>
      <c r="O130" s="62"/>
      <c r="P130" s="62"/>
      <c r="Q130" s="62" t="s">
        <v>263</v>
      </c>
      <c r="R130" s="61" t="s">
        <v>293</v>
      </c>
      <c r="S130" s="61" t="s">
        <v>135</v>
      </c>
      <c r="T130" s="63" t="s">
        <v>188</v>
      </c>
      <c r="U130" s="63" t="s">
        <v>468</v>
      </c>
      <c r="V130" s="63"/>
      <c r="W130" s="63" t="s">
        <v>217</v>
      </c>
      <c r="X130" s="63"/>
      <c r="Y130" s="63"/>
      <c r="Z130" s="63"/>
      <c r="AA130" s="63"/>
      <c r="AB130" s="12" t="s">
        <v>397</v>
      </c>
      <c r="AC130" s="61" t="s">
        <v>297</v>
      </c>
      <c r="AD130" s="61" t="s">
        <v>120</v>
      </c>
      <c r="AE130" s="61" t="s">
        <v>53</v>
      </c>
      <c r="AF130" s="61" t="s">
        <v>298</v>
      </c>
      <c r="AG130" s="64"/>
      <c r="AH130" s="71" t="s">
        <v>131</v>
      </c>
      <c r="AI130" s="71">
        <v>20</v>
      </c>
      <c r="AJ130" s="71" t="s">
        <v>291</v>
      </c>
      <c r="AK130" s="41" t="s">
        <v>220</v>
      </c>
      <c r="AL130" s="64">
        <f>CR130-BU130</f>
        <v>55.429005315110089</v>
      </c>
      <c r="AM130" s="64" t="s">
        <v>21</v>
      </c>
      <c r="AN130" s="64"/>
      <c r="AO130" s="64"/>
      <c r="AP130" s="17" t="s">
        <v>123</v>
      </c>
      <c r="AQ130" s="17" t="s">
        <v>77</v>
      </c>
      <c r="AR130" s="64"/>
      <c r="AS130" s="64">
        <f t="shared" si="12"/>
        <v>12.104370077088531</v>
      </c>
      <c r="AT130" s="17" t="s">
        <v>156</v>
      </c>
      <c r="AU130" s="64"/>
      <c r="AV130" s="17">
        <v>3</v>
      </c>
      <c r="AW130" s="64"/>
      <c r="AX130" s="65"/>
      <c r="AY130" s="67">
        <f>DA130-CI130</f>
        <v>-3.189066059225464</v>
      </c>
      <c r="AZ130" s="66" t="s">
        <v>21</v>
      </c>
      <c r="BA130" s="66"/>
      <c r="BB130" s="82"/>
      <c r="BC130" s="66">
        <f t="shared" si="13"/>
        <v>7.0234357356702706</v>
      </c>
      <c r="BD130" s="66"/>
      <c r="BE130" s="19">
        <v>3</v>
      </c>
      <c r="BF130" s="68"/>
      <c r="BG130" s="61"/>
      <c r="BH130" s="61"/>
      <c r="BI130" s="61"/>
      <c r="BJ130" s="61"/>
      <c r="BK130" s="61"/>
      <c r="BL130" s="61"/>
      <c r="BM130" s="61"/>
      <c r="BN130" s="61"/>
      <c r="BO130" s="61"/>
      <c r="BP130" s="48"/>
      <c r="BQ130" s="48" t="s">
        <v>131</v>
      </c>
      <c r="BR130" s="48">
        <v>20</v>
      </c>
      <c r="BS130" s="48" t="s">
        <v>291</v>
      </c>
      <c r="BT130" s="21" t="s">
        <v>220</v>
      </c>
      <c r="BU130" s="48">
        <v>34.927866362946133</v>
      </c>
      <c r="BV130" s="48" t="s">
        <v>142</v>
      </c>
      <c r="BW130" s="48" t="s">
        <v>55</v>
      </c>
      <c r="BX130" s="48">
        <v>5.8579503483632349</v>
      </c>
      <c r="BY130" s="48"/>
      <c r="BZ130" s="48"/>
      <c r="CA130" s="48" t="s">
        <v>77</v>
      </c>
      <c r="CB130" s="48"/>
      <c r="CC130" s="48"/>
      <c r="CD130" s="48"/>
      <c r="CE130" s="48"/>
      <c r="CF130" s="48">
        <v>3</v>
      </c>
      <c r="CG130" s="48"/>
      <c r="CH130" s="47"/>
      <c r="CI130" s="47">
        <v>29.309035687167732</v>
      </c>
      <c r="CJ130" s="47" t="s">
        <v>142</v>
      </c>
      <c r="CK130" s="47">
        <v>1.0271639528070375</v>
      </c>
      <c r="CL130" s="47"/>
      <c r="CM130" s="47"/>
      <c r="CN130" s="47"/>
      <c r="CO130" s="47">
        <v>3</v>
      </c>
      <c r="CP130" s="47" t="s">
        <v>301</v>
      </c>
      <c r="CQ130" s="48"/>
      <c r="CR130" s="48">
        <f>AVERAGE(CR127:CR129)</f>
        <v>90.356871678056223</v>
      </c>
      <c r="CS130" s="48" t="s">
        <v>142</v>
      </c>
      <c r="CT130" s="48">
        <f>_xlfn.STDEV.S(CR127:CR129)</f>
        <v>10.592459236609185</v>
      </c>
      <c r="CU130" s="48"/>
      <c r="CV130" s="48"/>
      <c r="CW130" s="48"/>
      <c r="CX130" s="48">
        <v>3</v>
      </c>
      <c r="CY130" s="48"/>
      <c r="CZ130" s="47"/>
      <c r="DA130" s="47">
        <v>26.119969627942268</v>
      </c>
      <c r="DB130" s="47" t="s">
        <v>142</v>
      </c>
      <c r="DC130" s="47">
        <v>6.9479193826025369</v>
      </c>
      <c r="DD130" s="47"/>
      <c r="DE130" s="47"/>
      <c r="DF130" s="47"/>
      <c r="DG130" s="47">
        <v>3</v>
      </c>
      <c r="DH130" s="66" t="s">
        <v>299</v>
      </c>
    </row>
    <row r="131" spans="1:112" x14ac:dyDescent="0.3">
      <c r="A131" s="115" t="s">
        <v>132</v>
      </c>
      <c r="B131" s="11" t="s">
        <v>133</v>
      </c>
      <c r="C131" s="12">
        <v>2014</v>
      </c>
      <c r="D131" s="11" t="s">
        <v>134</v>
      </c>
      <c r="F131" s="13" t="s">
        <v>71</v>
      </c>
      <c r="H131" s="12">
        <v>5</v>
      </c>
      <c r="I131" s="12">
        <v>2011</v>
      </c>
      <c r="K131" s="14">
        <v>1</v>
      </c>
      <c r="L131" s="14">
        <v>3</v>
      </c>
      <c r="M131" s="14">
        <v>1</v>
      </c>
      <c r="N131" s="14">
        <v>6</v>
      </c>
      <c r="Q131" s="14" t="s">
        <v>263</v>
      </c>
      <c r="R131" s="12" t="s">
        <v>293</v>
      </c>
      <c r="S131" s="12" t="s">
        <v>135</v>
      </c>
      <c r="T131" s="15" t="s">
        <v>188</v>
      </c>
      <c r="U131" s="15" t="s">
        <v>468</v>
      </c>
      <c r="W131" s="15" t="s">
        <v>217</v>
      </c>
      <c r="AB131" s="12" t="s">
        <v>397</v>
      </c>
      <c r="AC131" s="12" t="s">
        <v>294</v>
      </c>
      <c r="AD131" s="12" t="s">
        <v>120</v>
      </c>
      <c r="AE131" s="16" t="s">
        <v>53</v>
      </c>
      <c r="AF131" s="12" t="s">
        <v>302</v>
      </c>
      <c r="AH131" s="41"/>
      <c r="AI131" s="41">
        <v>9</v>
      </c>
      <c r="AJ131" s="41"/>
      <c r="AK131" s="41" t="s">
        <v>220</v>
      </c>
      <c r="AL131" s="64"/>
      <c r="AP131" s="17" t="s">
        <v>123</v>
      </c>
      <c r="AQ131" s="17" t="s">
        <v>77</v>
      </c>
      <c r="AS131" s="64">
        <f t="shared" si="12"/>
        <v>0</v>
      </c>
      <c r="AT131" s="17" t="s">
        <v>156</v>
      </c>
      <c r="AV131" s="17">
        <v>3</v>
      </c>
      <c r="AY131" s="67"/>
      <c r="AZ131" s="19"/>
      <c r="BB131" s="83"/>
      <c r="BC131" s="66">
        <f t="shared" si="13"/>
        <v>0</v>
      </c>
      <c r="BE131" s="19">
        <v>3</v>
      </c>
      <c r="BR131" s="21">
        <v>9</v>
      </c>
      <c r="BT131" s="21" t="s">
        <v>220</v>
      </c>
      <c r="BU131" s="21">
        <v>10.9339407744875</v>
      </c>
      <c r="BW131" s="21" t="s">
        <v>55</v>
      </c>
      <c r="CI131" s="13">
        <v>11.1617312072893</v>
      </c>
      <c r="CR131" s="21">
        <v>15.0341685649203</v>
      </c>
      <c r="DA131" s="13">
        <v>4.1002277904328404</v>
      </c>
    </row>
    <row r="132" spans="1:112" x14ac:dyDescent="0.3">
      <c r="A132" s="115" t="s">
        <v>132</v>
      </c>
      <c r="B132" s="11" t="s">
        <v>133</v>
      </c>
      <c r="C132" s="12">
        <v>2014</v>
      </c>
      <c r="D132" s="11" t="s">
        <v>134</v>
      </c>
      <c r="F132" s="13" t="s">
        <v>71</v>
      </c>
      <c r="H132" s="12">
        <v>5</v>
      </c>
      <c r="I132" s="12">
        <v>2011</v>
      </c>
      <c r="K132" s="14">
        <v>1</v>
      </c>
      <c r="L132" s="14">
        <v>3</v>
      </c>
      <c r="M132" s="14">
        <v>1</v>
      </c>
      <c r="N132" s="14">
        <v>6</v>
      </c>
      <c r="Q132" s="14" t="s">
        <v>263</v>
      </c>
      <c r="R132" s="12" t="s">
        <v>293</v>
      </c>
      <c r="S132" s="12" t="s">
        <v>135</v>
      </c>
      <c r="T132" s="15" t="s">
        <v>188</v>
      </c>
      <c r="U132" s="15" t="s">
        <v>468</v>
      </c>
      <c r="W132" s="15" t="s">
        <v>217</v>
      </c>
      <c r="AB132" s="12" t="s">
        <v>397</v>
      </c>
      <c r="AC132" s="12" t="s">
        <v>295</v>
      </c>
      <c r="AD132" s="12" t="s">
        <v>120</v>
      </c>
      <c r="AE132" s="16" t="s">
        <v>53</v>
      </c>
      <c r="AF132" s="12" t="s">
        <v>302</v>
      </c>
      <c r="AH132" s="41"/>
      <c r="AI132" s="41">
        <v>9</v>
      </c>
      <c r="AJ132" s="41"/>
      <c r="AK132" s="41" t="s">
        <v>220</v>
      </c>
      <c r="AL132" s="64"/>
      <c r="AP132" s="17" t="s">
        <v>123</v>
      </c>
      <c r="AQ132" s="17" t="s">
        <v>77</v>
      </c>
      <c r="AS132" s="64">
        <f t="shared" si="12"/>
        <v>0</v>
      </c>
      <c r="AT132" s="17" t="s">
        <v>156</v>
      </c>
      <c r="AV132" s="17">
        <v>3</v>
      </c>
      <c r="AY132" s="67"/>
      <c r="AZ132" s="19"/>
      <c r="BB132" s="83"/>
      <c r="BC132" s="66">
        <f t="shared" si="13"/>
        <v>0</v>
      </c>
      <c r="BE132" s="19">
        <v>3</v>
      </c>
      <c r="BR132" s="21">
        <v>9</v>
      </c>
      <c r="BT132" s="21" t="s">
        <v>220</v>
      </c>
      <c r="BU132" s="21">
        <v>13.211845102505601</v>
      </c>
      <c r="BW132" s="21" t="s">
        <v>55</v>
      </c>
      <c r="CI132" s="13">
        <v>12.072892938496601</v>
      </c>
      <c r="CR132" s="21">
        <v>16.173120728929401</v>
      </c>
      <c r="DA132" s="13">
        <v>5.0113895216401403</v>
      </c>
    </row>
    <row r="133" spans="1:112" x14ac:dyDescent="0.3">
      <c r="A133" s="115" t="s">
        <v>132</v>
      </c>
      <c r="B133" s="11" t="s">
        <v>133</v>
      </c>
      <c r="C133" s="12">
        <v>2014</v>
      </c>
      <c r="D133" s="11" t="s">
        <v>134</v>
      </c>
      <c r="F133" s="13" t="s">
        <v>71</v>
      </c>
      <c r="H133" s="12">
        <v>5</v>
      </c>
      <c r="I133" s="12">
        <v>2011</v>
      </c>
      <c r="K133" s="14">
        <v>1</v>
      </c>
      <c r="L133" s="14">
        <v>3</v>
      </c>
      <c r="M133" s="14">
        <v>1</v>
      </c>
      <c r="N133" s="14">
        <v>6</v>
      </c>
      <c r="Q133" s="14" t="s">
        <v>263</v>
      </c>
      <c r="R133" s="12" t="s">
        <v>293</v>
      </c>
      <c r="S133" s="12" t="s">
        <v>135</v>
      </c>
      <c r="T133" s="15" t="s">
        <v>188</v>
      </c>
      <c r="U133" s="15" t="s">
        <v>468</v>
      </c>
      <c r="W133" s="15" t="s">
        <v>217</v>
      </c>
      <c r="AB133" s="12" t="s">
        <v>397</v>
      </c>
      <c r="AC133" s="12" t="s">
        <v>296</v>
      </c>
      <c r="AD133" s="12" t="s">
        <v>120</v>
      </c>
      <c r="AE133" s="16" t="s">
        <v>53</v>
      </c>
      <c r="AF133" s="12" t="s">
        <v>302</v>
      </c>
      <c r="AH133" s="41"/>
      <c r="AI133" s="41">
        <v>9</v>
      </c>
      <c r="AJ133" s="41"/>
      <c r="AK133" s="41" t="s">
        <v>220</v>
      </c>
      <c r="AL133" s="64"/>
      <c r="AP133" s="17" t="s">
        <v>123</v>
      </c>
      <c r="AQ133" s="17" t="s">
        <v>77</v>
      </c>
      <c r="AS133" s="64">
        <f t="shared" si="12"/>
        <v>0</v>
      </c>
      <c r="AT133" s="17" t="s">
        <v>156</v>
      </c>
      <c r="AV133" s="17">
        <v>3</v>
      </c>
      <c r="AY133" s="67"/>
      <c r="AZ133" s="19"/>
      <c r="BB133" s="83"/>
      <c r="BC133" s="66">
        <f t="shared" si="13"/>
        <v>0</v>
      </c>
      <c r="BE133" s="19">
        <v>3</v>
      </c>
      <c r="BR133" s="21">
        <v>9</v>
      </c>
      <c r="BT133" s="21" t="s">
        <v>220</v>
      </c>
      <c r="BU133" s="21">
        <v>15.0341685649203</v>
      </c>
      <c r="BW133" s="21" t="s">
        <v>55</v>
      </c>
      <c r="CI133" s="13">
        <v>13.2118451025057</v>
      </c>
      <c r="CR133" s="21">
        <v>29.157175398633299</v>
      </c>
      <c r="DA133" s="13">
        <v>6.1503416856492397</v>
      </c>
    </row>
    <row r="134" spans="1:112" s="49" customFormat="1" x14ac:dyDescent="0.3">
      <c r="A134" s="117" t="s">
        <v>132</v>
      </c>
      <c r="B134" s="46" t="s">
        <v>133</v>
      </c>
      <c r="C134" s="61">
        <v>2014</v>
      </c>
      <c r="D134" s="46" t="s">
        <v>134</v>
      </c>
      <c r="E134" s="61"/>
      <c r="F134" s="47" t="s">
        <v>71</v>
      </c>
      <c r="G134" s="47"/>
      <c r="H134" s="61">
        <v>5</v>
      </c>
      <c r="I134" s="61">
        <v>2011</v>
      </c>
      <c r="J134" s="61"/>
      <c r="K134" s="62">
        <v>1</v>
      </c>
      <c r="L134" s="62">
        <v>3</v>
      </c>
      <c r="M134" s="14">
        <v>1</v>
      </c>
      <c r="N134" s="14">
        <v>6</v>
      </c>
      <c r="O134" s="62"/>
      <c r="P134" s="62"/>
      <c r="Q134" s="62" t="s">
        <v>263</v>
      </c>
      <c r="R134" s="61" t="s">
        <v>293</v>
      </c>
      <c r="S134" s="61" t="s">
        <v>135</v>
      </c>
      <c r="T134" s="63" t="s">
        <v>188</v>
      </c>
      <c r="U134" s="63" t="s">
        <v>468</v>
      </c>
      <c r="V134" s="63"/>
      <c r="W134" s="63" t="s">
        <v>217</v>
      </c>
      <c r="X134" s="63"/>
      <c r="Y134" s="63"/>
      <c r="Z134" s="63"/>
      <c r="AA134" s="63"/>
      <c r="AB134" s="12" t="s">
        <v>397</v>
      </c>
      <c r="AC134" s="61" t="s">
        <v>297</v>
      </c>
      <c r="AD134" s="61" t="s">
        <v>120</v>
      </c>
      <c r="AE134" s="61" t="s">
        <v>53</v>
      </c>
      <c r="AF134" s="61" t="s">
        <v>302</v>
      </c>
      <c r="AG134" s="64"/>
      <c r="AH134" s="71" t="s">
        <v>131</v>
      </c>
      <c r="AI134" s="71">
        <v>9</v>
      </c>
      <c r="AJ134" s="71" t="s">
        <v>291</v>
      </c>
      <c r="AK134" s="41" t="s">
        <v>220</v>
      </c>
      <c r="AL134" s="64">
        <f>CR134-BU134</f>
        <v>7.0615034168565316</v>
      </c>
      <c r="AM134" s="64" t="s">
        <v>21</v>
      </c>
      <c r="AN134" s="64"/>
      <c r="AO134" s="64"/>
      <c r="AP134" s="17" t="s">
        <v>123</v>
      </c>
      <c r="AQ134" s="17" t="s">
        <v>77</v>
      </c>
      <c r="AR134" s="64"/>
      <c r="AS134" s="64">
        <f t="shared" si="12"/>
        <v>8.1103204682426426</v>
      </c>
      <c r="AT134" s="17" t="s">
        <v>156</v>
      </c>
      <c r="AU134" s="64"/>
      <c r="AV134" s="17">
        <v>3</v>
      </c>
      <c r="AW134" s="64"/>
      <c r="AX134" s="65"/>
      <c r="AY134" s="67">
        <f>DA134-CI134</f>
        <v>-7.0615034168564605</v>
      </c>
      <c r="AZ134" s="66" t="s">
        <v>21</v>
      </c>
      <c r="BA134" s="66"/>
      <c r="BB134" s="82"/>
      <c r="BC134" s="66">
        <f t="shared" si="13"/>
        <v>1.4526291928404691</v>
      </c>
      <c r="BD134" s="66"/>
      <c r="BE134" s="19">
        <v>3</v>
      </c>
      <c r="BF134" s="68"/>
      <c r="BG134" s="61"/>
      <c r="BH134" s="61"/>
      <c r="BI134" s="61"/>
      <c r="BJ134" s="61"/>
      <c r="BK134" s="61"/>
      <c r="BL134" s="61"/>
      <c r="BM134" s="61"/>
      <c r="BN134" s="61"/>
      <c r="BO134" s="61"/>
      <c r="BP134" s="48"/>
      <c r="BQ134" s="48" t="s">
        <v>131</v>
      </c>
      <c r="BR134" s="48">
        <v>9</v>
      </c>
      <c r="BS134" s="48" t="s">
        <v>291</v>
      </c>
      <c r="BT134" s="21" t="s">
        <v>220</v>
      </c>
      <c r="BU134" s="48">
        <f>AVERAGE(BU131:BU133)</f>
        <v>13.059984813971134</v>
      </c>
      <c r="BV134" s="48" t="s">
        <v>142</v>
      </c>
      <c r="BW134" s="48" t="s">
        <v>55</v>
      </c>
      <c r="BX134" s="48">
        <f>_xlfn.STDEV.S(BU131:BU133)</f>
        <v>2.0543279056140595</v>
      </c>
      <c r="BY134" s="48"/>
      <c r="BZ134" s="48"/>
      <c r="CA134" s="48" t="s">
        <v>77</v>
      </c>
      <c r="CB134" s="48"/>
      <c r="CC134" s="48"/>
      <c r="CD134" s="48"/>
      <c r="CE134" s="48"/>
      <c r="CF134" s="48">
        <v>3</v>
      </c>
      <c r="CG134" s="48"/>
      <c r="CH134" s="47"/>
      <c r="CI134" s="47">
        <f>AVERAGE(CI131:CI133)</f>
        <v>12.148823082763867</v>
      </c>
      <c r="CJ134" s="47" t="s">
        <v>142</v>
      </c>
      <c r="CK134" s="47">
        <f>_xlfn.STDEV.S(CI131:CI133)</f>
        <v>1.0271639528070367</v>
      </c>
      <c r="CL134" s="47"/>
      <c r="CM134" s="47"/>
      <c r="CN134" s="47"/>
      <c r="CO134" s="47">
        <v>3</v>
      </c>
      <c r="CP134" s="47"/>
      <c r="CQ134" s="48"/>
      <c r="CR134" s="48">
        <f>AVERAGE(CR131:CR133)</f>
        <v>20.121488230827666</v>
      </c>
      <c r="CS134" s="48" t="s">
        <v>142</v>
      </c>
      <c r="CT134" s="48">
        <f>_xlfn.STDEV.S(CR131:CR133)</f>
        <v>7.8458291438069754</v>
      </c>
      <c r="CU134" s="48"/>
      <c r="CV134" s="48"/>
      <c r="CW134" s="48"/>
      <c r="CX134" s="48">
        <v>3</v>
      </c>
      <c r="CY134" s="48"/>
      <c r="CZ134" s="47"/>
      <c r="DA134" s="47">
        <f>AVERAGE(DA131:DA133)</f>
        <v>5.0873196659074065</v>
      </c>
      <c r="DB134" s="47" t="s">
        <v>142</v>
      </c>
      <c r="DC134" s="47">
        <f>_xlfn.STDEV.S(DA131:DA133)</f>
        <v>1.0271639528070369</v>
      </c>
      <c r="DD134" s="47"/>
      <c r="DE134" s="47"/>
      <c r="DF134" s="47"/>
      <c r="DG134" s="47">
        <v>3</v>
      </c>
      <c r="DH134" s="47"/>
    </row>
    <row r="135" spans="1:112" x14ac:dyDescent="0.3">
      <c r="A135" s="115" t="s">
        <v>132</v>
      </c>
      <c r="B135" s="11" t="s">
        <v>133</v>
      </c>
      <c r="C135" s="12">
        <v>2014</v>
      </c>
      <c r="D135" s="11" t="s">
        <v>134</v>
      </c>
      <c r="F135" s="13" t="s">
        <v>71</v>
      </c>
      <c r="H135" s="12">
        <v>5</v>
      </c>
      <c r="I135" s="12">
        <v>2011</v>
      </c>
      <c r="K135" s="14">
        <v>1</v>
      </c>
      <c r="L135" s="14">
        <v>3</v>
      </c>
      <c r="M135" s="14">
        <v>1</v>
      </c>
      <c r="N135" s="14">
        <v>6</v>
      </c>
      <c r="Q135" s="14" t="s">
        <v>263</v>
      </c>
      <c r="R135" s="12" t="s">
        <v>293</v>
      </c>
      <c r="S135" s="12" t="s">
        <v>135</v>
      </c>
      <c r="T135" s="15" t="s">
        <v>188</v>
      </c>
      <c r="U135" s="15" t="s">
        <v>468</v>
      </c>
      <c r="W135" s="15" t="s">
        <v>217</v>
      </c>
      <c r="AB135" s="12" t="s">
        <v>397</v>
      </c>
      <c r="AC135" s="12" t="s">
        <v>294</v>
      </c>
      <c r="AD135" s="12" t="s">
        <v>120</v>
      </c>
      <c r="AE135" s="16" t="s">
        <v>53</v>
      </c>
      <c r="AF135" s="12" t="s">
        <v>302</v>
      </c>
      <c r="AH135" s="41"/>
      <c r="AI135" s="41">
        <v>20</v>
      </c>
      <c r="AJ135" s="41"/>
      <c r="AK135" s="41" t="s">
        <v>220</v>
      </c>
      <c r="AL135" s="64"/>
      <c r="AP135" s="17" t="s">
        <v>123</v>
      </c>
      <c r="AQ135" s="17" t="s">
        <v>77</v>
      </c>
      <c r="AS135" s="64">
        <f t="shared" si="12"/>
        <v>0</v>
      </c>
      <c r="AT135" s="17" t="s">
        <v>156</v>
      </c>
      <c r="AV135" s="17">
        <v>3</v>
      </c>
      <c r="AY135" s="67"/>
      <c r="AZ135" s="19"/>
      <c r="BB135" s="83"/>
      <c r="BC135" s="66">
        <f t="shared" si="13"/>
        <v>0</v>
      </c>
      <c r="BE135" s="19">
        <v>3</v>
      </c>
      <c r="BR135" s="21">
        <v>20</v>
      </c>
      <c r="BT135" s="21" t="s">
        <v>220</v>
      </c>
      <c r="BU135" s="21">
        <v>10.022779043280201</v>
      </c>
      <c r="BW135" s="21" t="s">
        <v>55</v>
      </c>
      <c r="CR135" s="21">
        <v>16.173120728929401</v>
      </c>
    </row>
    <row r="136" spans="1:112" x14ac:dyDescent="0.3">
      <c r="A136" s="115" t="s">
        <v>132</v>
      </c>
      <c r="B136" s="11" t="s">
        <v>133</v>
      </c>
      <c r="C136" s="12">
        <v>2014</v>
      </c>
      <c r="D136" s="11" t="s">
        <v>134</v>
      </c>
      <c r="F136" s="13" t="s">
        <v>71</v>
      </c>
      <c r="H136" s="12">
        <v>5</v>
      </c>
      <c r="I136" s="12">
        <v>2011</v>
      </c>
      <c r="K136" s="14">
        <v>1</v>
      </c>
      <c r="L136" s="14">
        <v>3</v>
      </c>
      <c r="M136" s="14">
        <v>1</v>
      </c>
      <c r="N136" s="14">
        <v>6</v>
      </c>
      <c r="Q136" s="14" t="s">
        <v>263</v>
      </c>
      <c r="R136" s="12" t="s">
        <v>293</v>
      </c>
      <c r="S136" s="12" t="s">
        <v>135</v>
      </c>
      <c r="T136" s="15" t="s">
        <v>188</v>
      </c>
      <c r="U136" s="15" t="s">
        <v>468</v>
      </c>
      <c r="W136" s="15" t="s">
        <v>217</v>
      </c>
      <c r="AB136" s="12" t="s">
        <v>397</v>
      </c>
      <c r="AC136" s="12" t="s">
        <v>295</v>
      </c>
      <c r="AD136" s="12" t="s">
        <v>120</v>
      </c>
      <c r="AE136" s="16" t="s">
        <v>53</v>
      </c>
      <c r="AF136" s="12" t="s">
        <v>302</v>
      </c>
      <c r="AH136" s="41"/>
      <c r="AI136" s="41">
        <v>20</v>
      </c>
      <c r="AJ136" s="41"/>
      <c r="AK136" s="41" t="s">
        <v>220</v>
      </c>
      <c r="AL136" s="64"/>
      <c r="AP136" s="17" t="s">
        <v>123</v>
      </c>
      <c r="AQ136" s="17" t="s">
        <v>77</v>
      </c>
      <c r="AS136" s="64">
        <f t="shared" si="12"/>
        <v>0</v>
      </c>
      <c r="AT136" s="17" t="s">
        <v>156</v>
      </c>
      <c r="AV136" s="17">
        <v>3</v>
      </c>
      <c r="AY136" s="67"/>
      <c r="AZ136" s="19"/>
      <c r="BB136" s="83"/>
      <c r="BC136" s="66">
        <f t="shared" si="13"/>
        <v>0</v>
      </c>
      <c r="BE136" s="19">
        <v>3</v>
      </c>
      <c r="BR136" s="21">
        <v>20</v>
      </c>
      <c r="BT136" s="21" t="s">
        <v>220</v>
      </c>
      <c r="BU136" s="21">
        <v>14.123006833712999</v>
      </c>
      <c r="BW136" s="21" t="s">
        <v>55</v>
      </c>
      <c r="CR136" s="21">
        <v>25.056947608200499</v>
      </c>
    </row>
    <row r="137" spans="1:112" x14ac:dyDescent="0.3">
      <c r="A137" s="115" t="s">
        <v>132</v>
      </c>
      <c r="B137" s="11" t="s">
        <v>133</v>
      </c>
      <c r="C137" s="12">
        <v>2014</v>
      </c>
      <c r="D137" s="11" t="s">
        <v>134</v>
      </c>
      <c r="F137" s="13" t="s">
        <v>71</v>
      </c>
      <c r="H137" s="12">
        <v>5</v>
      </c>
      <c r="I137" s="12">
        <v>2011</v>
      </c>
      <c r="K137" s="14">
        <v>1</v>
      </c>
      <c r="L137" s="14">
        <v>3</v>
      </c>
      <c r="M137" s="14">
        <v>1</v>
      </c>
      <c r="N137" s="14">
        <v>6</v>
      </c>
      <c r="Q137" s="14" t="s">
        <v>263</v>
      </c>
      <c r="R137" s="12" t="s">
        <v>293</v>
      </c>
      <c r="S137" s="12" t="s">
        <v>135</v>
      </c>
      <c r="T137" s="15" t="s">
        <v>188</v>
      </c>
      <c r="U137" s="15" t="s">
        <v>468</v>
      </c>
      <c r="W137" s="15" t="s">
        <v>217</v>
      </c>
      <c r="AB137" s="12" t="s">
        <v>397</v>
      </c>
      <c r="AC137" s="12" t="s">
        <v>296</v>
      </c>
      <c r="AD137" s="12" t="s">
        <v>120</v>
      </c>
      <c r="AE137" s="16" t="s">
        <v>53</v>
      </c>
      <c r="AF137" s="12" t="s">
        <v>302</v>
      </c>
      <c r="AH137" s="41"/>
      <c r="AI137" s="41">
        <v>20</v>
      </c>
      <c r="AJ137" s="41"/>
      <c r="AK137" s="41" t="s">
        <v>220</v>
      </c>
      <c r="AL137" s="64"/>
      <c r="AP137" s="17" t="s">
        <v>123</v>
      </c>
      <c r="AQ137" s="17" t="s">
        <v>77</v>
      </c>
      <c r="AS137" s="64">
        <f t="shared" si="12"/>
        <v>0</v>
      </c>
      <c r="AT137" s="17" t="s">
        <v>156</v>
      </c>
      <c r="AV137" s="17">
        <v>3</v>
      </c>
      <c r="AY137" s="67"/>
      <c r="AZ137" s="19"/>
      <c r="BB137" s="83"/>
      <c r="BC137" s="66">
        <f t="shared" si="13"/>
        <v>0</v>
      </c>
      <c r="BE137" s="19">
        <v>3</v>
      </c>
      <c r="BR137" s="21">
        <v>20</v>
      </c>
      <c r="BT137" s="21" t="s">
        <v>220</v>
      </c>
      <c r="BU137" s="21">
        <v>24.145785876993202</v>
      </c>
      <c r="BW137" s="21" t="s">
        <v>55</v>
      </c>
      <c r="CR137" s="21">
        <v>27.107061503416901</v>
      </c>
    </row>
    <row r="138" spans="1:112" s="49" customFormat="1" x14ac:dyDescent="0.3">
      <c r="A138" s="117" t="s">
        <v>132</v>
      </c>
      <c r="B138" s="46" t="s">
        <v>133</v>
      </c>
      <c r="C138" s="61">
        <v>2014</v>
      </c>
      <c r="D138" s="46" t="s">
        <v>134</v>
      </c>
      <c r="E138" s="61"/>
      <c r="F138" s="47" t="s">
        <v>71</v>
      </c>
      <c r="G138" s="47"/>
      <c r="H138" s="61">
        <v>5</v>
      </c>
      <c r="I138" s="61">
        <v>2011</v>
      </c>
      <c r="J138" s="61"/>
      <c r="K138" s="62">
        <v>1</v>
      </c>
      <c r="L138" s="62">
        <v>3</v>
      </c>
      <c r="M138" s="14">
        <v>1</v>
      </c>
      <c r="N138" s="14">
        <v>6</v>
      </c>
      <c r="O138" s="62"/>
      <c r="P138" s="62"/>
      <c r="Q138" s="62" t="s">
        <v>263</v>
      </c>
      <c r="R138" s="61" t="s">
        <v>293</v>
      </c>
      <c r="S138" s="61" t="s">
        <v>135</v>
      </c>
      <c r="T138" s="63" t="s">
        <v>188</v>
      </c>
      <c r="U138" s="63" t="s">
        <v>468</v>
      </c>
      <c r="V138" s="63"/>
      <c r="W138" s="63" t="s">
        <v>217</v>
      </c>
      <c r="X138" s="63"/>
      <c r="Y138" s="63"/>
      <c r="Z138" s="63"/>
      <c r="AA138" s="63"/>
      <c r="AB138" s="12" t="s">
        <v>397</v>
      </c>
      <c r="AC138" s="61" t="s">
        <v>297</v>
      </c>
      <c r="AD138" s="61" t="s">
        <v>120</v>
      </c>
      <c r="AE138" s="61" t="s">
        <v>53</v>
      </c>
      <c r="AF138" s="61" t="s">
        <v>302</v>
      </c>
      <c r="AG138" s="64"/>
      <c r="AH138" s="71" t="s">
        <v>131</v>
      </c>
      <c r="AI138" s="71">
        <v>20</v>
      </c>
      <c r="AJ138" s="71" t="s">
        <v>291</v>
      </c>
      <c r="AK138" s="41" t="s">
        <v>220</v>
      </c>
      <c r="AL138" s="64">
        <f>CR138-BU138</f>
        <v>6.6818526955201314</v>
      </c>
      <c r="AM138" s="64" t="s">
        <v>21</v>
      </c>
      <c r="AN138" s="64"/>
      <c r="AO138" s="64"/>
      <c r="AP138" s="17" t="s">
        <v>123</v>
      </c>
      <c r="AQ138" s="17" t="s">
        <v>77</v>
      </c>
      <c r="AR138" s="64"/>
      <c r="AS138" s="64">
        <f t="shared" si="12"/>
        <v>9.3041540684182031</v>
      </c>
      <c r="AT138" s="17" t="s">
        <v>156</v>
      </c>
      <c r="AU138" s="64"/>
      <c r="AV138" s="17">
        <v>3</v>
      </c>
      <c r="AW138" s="64"/>
      <c r="AX138" s="65"/>
      <c r="AY138" s="67">
        <f>DA138-CI138</f>
        <v>-7.0615034168564605</v>
      </c>
      <c r="AZ138" s="66" t="s">
        <v>21</v>
      </c>
      <c r="BA138" s="66"/>
      <c r="BB138" s="82"/>
      <c r="BC138" s="66">
        <f t="shared" si="13"/>
        <v>1.4526291928404691</v>
      </c>
      <c r="BD138" s="66"/>
      <c r="BE138" s="19">
        <v>3</v>
      </c>
      <c r="BF138" s="68"/>
      <c r="BG138" s="61"/>
      <c r="BH138" s="61"/>
      <c r="BI138" s="61"/>
      <c r="BJ138" s="61"/>
      <c r="BK138" s="61"/>
      <c r="BL138" s="61"/>
      <c r="BM138" s="61"/>
      <c r="BN138" s="61"/>
      <c r="BO138" s="61"/>
      <c r="BP138" s="48"/>
      <c r="BQ138" s="48" t="s">
        <v>131</v>
      </c>
      <c r="BR138" s="48">
        <v>20</v>
      </c>
      <c r="BS138" s="48" t="s">
        <v>291</v>
      </c>
      <c r="BT138" s="21" t="s">
        <v>220</v>
      </c>
      <c r="BU138" s="48">
        <f>AVERAGE(BU135:BU137)</f>
        <v>16.097190584662133</v>
      </c>
      <c r="BV138" s="48" t="s">
        <v>142</v>
      </c>
      <c r="BW138" s="48" t="s">
        <v>55</v>
      </c>
      <c r="BX138" s="48">
        <f>_xlfn.STDEV.S(BU135:BU137)</f>
        <v>7.2655269332760515</v>
      </c>
      <c r="BY138" s="48"/>
      <c r="BZ138" s="48"/>
      <c r="CA138" s="48" t="s">
        <v>77</v>
      </c>
      <c r="CB138" s="48"/>
      <c r="CC138" s="48"/>
      <c r="CD138" s="48"/>
      <c r="CE138" s="48"/>
      <c r="CF138" s="48">
        <v>3</v>
      </c>
      <c r="CG138" s="48"/>
      <c r="CH138" s="47"/>
      <c r="CI138" s="47">
        <v>12.148823082763867</v>
      </c>
      <c r="CJ138" s="47" t="s">
        <v>142</v>
      </c>
      <c r="CK138" s="47">
        <v>1.0271639528070367</v>
      </c>
      <c r="CL138" s="47"/>
      <c r="CM138" s="47"/>
      <c r="CN138" s="47"/>
      <c r="CO138" s="47">
        <v>3</v>
      </c>
      <c r="CP138" s="47" t="s">
        <v>301</v>
      </c>
      <c r="CQ138" s="48"/>
      <c r="CR138" s="48">
        <f>AVERAGE(CR135:CR137)</f>
        <v>22.779043280182265</v>
      </c>
      <c r="CS138" s="48" t="s">
        <v>142</v>
      </c>
      <c r="CT138" s="48">
        <f>_xlfn.STDEV.S(CR135:CR137)</f>
        <v>5.8120049303749983</v>
      </c>
      <c r="CU138" s="48"/>
      <c r="CV138" s="48"/>
      <c r="CW138" s="48"/>
      <c r="CX138" s="48">
        <v>3</v>
      </c>
      <c r="CY138" s="48"/>
      <c r="CZ138" s="47"/>
      <c r="DA138" s="47">
        <v>5.0873196659074065</v>
      </c>
      <c r="DB138" s="47" t="s">
        <v>142</v>
      </c>
      <c r="DC138" s="47">
        <v>1.0271639528070369</v>
      </c>
      <c r="DD138" s="47"/>
      <c r="DE138" s="47"/>
      <c r="DF138" s="47"/>
      <c r="DG138" s="47">
        <v>3</v>
      </c>
      <c r="DH138" s="66" t="s">
        <v>299</v>
      </c>
    </row>
    <row r="139" spans="1:112" x14ac:dyDescent="0.3">
      <c r="A139" s="115" t="s">
        <v>132</v>
      </c>
      <c r="B139" s="11" t="s">
        <v>133</v>
      </c>
      <c r="C139" s="12">
        <v>2014</v>
      </c>
      <c r="D139" s="11" t="s">
        <v>134</v>
      </c>
      <c r="F139" s="13" t="s">
        <v>71</v>
      </c>
      <c r="H139" s="12">
        <v>0.2</v>
      </c>
      <c r="I139" s="12">
        <v>2006</v>
      </c>
      <c r="K139" s="14">
        <v>1</v>
      </c>
      <c r="L139" s="14">
        <v>3</v>
      </c>
      <c r="M139" s="14">
        <v>1</v>
      </c>
      <c r="N139" s="14">
        <v>6</v>
      </c>
      <c r="Q139" s="14" t="s">
        <v>263</v>
      </c>
      <c r="R139" s="12" t="s">
        <v>293</v>
      </c>
      <c r="S139" s="12" t="s">
        <v>135</v>
      </c>
      <c r="T139" s="15" t="s">
        <v>188</v>
      </c>
      <c r="U139" s="15" t="s">
        <v>468</v>
      </c>
      <c r="W139" s="15" t="s">
        <v>217</v>
      </c>
      <c r="AB139" s="12" t="s">
        <v>397</v>
      </c>
      <c r="AC139" s="12" t="s">
        <v>294</v>
      </c>
      <c r="AD139" s="12" t="s">
        <v>49</v>
      </c>
      <c r="AE139" s="16" t="s">
        <v>460</v>
      </c>
      <c r="AF139" s="12" t="s">
        <v>298</v>
      </c>
      <c r="AH139" s="41"/>
      <c r="AI139" s="41">
        <v>9</v>
      </c>
      <c r="AJ139" s="41"/>
      <c r="AK139" s="41" t="s">
        <v>227</v>
      </c>
      <c r="AL139" s="64"/>
      <c r="AP139" s="17" t="s">
        <v>123</v>
      </c>
      <c r="AQ139" s="17" t="s">
        <v>77</v>
      </c>
      <c r="AS139" s="64">
        <f t="shared" si="12"/>
        <v>0</v>
      </c>
      <c r="AT139" s="17" t="s">
        <v>156</v>
      </c>
      <c r="AV139" s="17">
        <v>3</v>
      </c>
      <c r="AY139" s="67"/>
      <c r="AZ139" s="19"/>
      <c r="BB139" s="83"/>
      <c r="BC139" s="66">
        <f t="shared" si="13"/>
        <v>0</v>
      </c>
      <c r="BE139" s="19">
        <v>3</v>
      </c>
      <c r="BR139" s="21">
        <v>9</v>
      </c>
      <c r="BT139" s="21" t="s">
        <v>220</v>
      </c>
      <c r="BU139" s="21">
        <v>1.1194273679130999</v>
      </c>
      <c r="BW139" s="21" t="s">
        <v>55</v>
      </c>
      <c r="CI139" s="13">
        <v>6.8562541879606602</v>
      </c>
      <c r="CR139" s="21">
        <v>63.378234949857699</v>
      </c>
      <c r="DA139" s="13">
        <v>0.38239115987030697</v>
      </c>
    </row>
    <row r="140" spans="1:112" x14ac:dyDescent="0.3">
      <c r="A140" s="115" t="s">
        <v>132</v>
      </c>
      <c r="B140" s="11" t="s">
        <v>133</v>
      </c>
      <c r="C140" s="12">
        <v>2014</v>
      </c>
      <c r="D140" s="11" t="s">
        <v>134</v>
      </c>
      <c r="F140" s="13" t="s">
        <v>71</v>
      </c>
      <c r="H140" s="12">
        <v>0.2</v>
      </c>
      <c r="I140" s="12">
        <v>2006</v>
      </c>
      <c r="K140" s="14">
        <v>1</v>
      </c>
      <c r="L140" s="14">
        <v>3</v>
      </c>
      <c r="M140" s="14">
        <v>1</v>
      </c>
      <c r="N140" s="14">
        <v>6</v>
      </c>
      <c r="Q140" s="14" t="s">
        <v>263</v>
      </c>
      <c r="R140" s="12" t="s">
        <v>293</v>
      </c>
      <c r="S140" s="12" t="s">
        <v>135</v>
      </c>
      <c r="T140" s="15" t="s">
        <v>188</v>
      </c>
      <c r="U140" s="15" t="s">
        <v>468</v>
      </c>
      <c r="W140" s="15" t="s">
        <v>217</v>
      </c>
      <c r="AB140" s="12" t="s">
        <v>397</v>
      </c>
      <c r="AC140" s="12" t="s">
        <v>295</v>
      </c>
      <c r="AD140" s="12" t="s">
        <v>49</v>
      </c>
      <c r="AE140" s="16" t="s">
        <v>460</v>
      </c>
      <c r="AF140" s="12" t="s">
        <v>298</v>
      </c>
      <c r="AH140" s="41"/>
      <c r="AI140" s="41">
        <v>9</v>
      </c>
      <c r="AJ140" s="41"/>
      <c r="AK140" s="41" t="s">
        <v>227</v>
      </c>
      <c r="AL140" s="64"/>
      <c r="AP140" s="17" t="s">
        <v>123</v>
      </c>
      <c r="AQ140" s="17" t="s">
        <v>77</v>
      </c>
      <c r="AR140" s="64"/>
      <c r="AS140" s="64">
        <f t="shared" si="12"/>
        <v>0</v>
      </c>
      <c r="AT140" s="17" t="s">
        <v>156</v>
      </c>
      <c r="AV140" s="17">
        <v>3</v>
      </c>
      <c r="AY140" s="67"/>
      <c r="AZ140" s="19"/>
      <c r="BB140" s="83"/>
      <c r="BC140" s="66">
        <f t="shared" si="13"/>
        <v>0</v>
      </c>
      <c r="BE140" s="19">
        <v>3</v>
      </c>
      <c r="BR140" s="21">
        <v>9</v>
      </c>
      <c r="BT140" s="21" t="s">
        <v>220</v>
      </c>
      <c r="BU140" s="21">
        <v>0.67105322683608504</v>
      </c>
      <c r="BW140" s="21" t="s">
        <v>55</v>
      </c>
      <c r="CI140" s="13">
        <v>0</v>
      </c>
      <c r="CR140" s="21">
        <v>25.741223850098699</v>
      </c>
      <c r="DA140" s="13">
        <v>0.38239115987030697</v>
      </c>
    </row>
    <row r="141" spans="1:112" x14ac:dyDescent="0.3">
      <c r="A141" s="115" t="s">
        <v>132</v>
      </c>
      <c r="B141" s="11" t="s">
        <v>133</v>
      </c>
      <c r="C141" s="12">
        <v>2014</v>
      </c>
      <c r="D141" s="11" t="s">
        <v>134</v>
      </c>
      <c r="F141" s="13" t="s">
        <v>71</v>
      </c>
      <c r="H141" s="12">
        <v>0.2</v>
      </c>
      <c r="I141" s="12">
        <v>2006</v>
      </c>
      <c r="K141" s="14">
        <v>1</v>
      </c>
      <c r="L141" s="14">
        <v>3</v>
      </c>
      <c r="M141" s="14">
        <v>1</v>
      </c>
      <c r="N141" s="14">
        <v>6</v>
      </c>
      <c r="Q141" s="14" t="s">
        <v>263</v>
      </c>
      <c r="R141" s="12" t="s">
        <v>293</v>
      </c>
      <c r="S141" s="12" t="s">
        <v>135</v>
      </c>
      <c r="T141" s="15" t="s">
        <v>188</v>
      </c>
      <c r="U141" s="15" t="s">
        <v>468</v>
      </c>
      <c r="W141" s="15" t="s">
        <v>217</v>
      </c>
      <c r="AB141" s="12" t="s">
        <v>397</v>
      </c>
      <c r="AC141" s="12" t="s">
        <v>296</v>
      </c>
      <c r="AD141" s="12" t="s">
        <v>49</v>
      </c>
      <c r="AE141" s="16" t="s">
        <v>460</v>
      </c>
      <c r="AF141" s="12" t="s">
        <v>298</v>
      </c>
      <c r="AH141" s="41"/>
      <c r="AI141" s="41">
        <v>9</v>
      </c>
      <c r="AJ141" s="41"/>
      <c r="AK141" s="41" t="s">
        <v>227</v>
      </c>
      <c r="AL141" s="64"/>
      <c r="AP141" s="17" t="s">
        <v>123</v>
      </c>
      <c r="AQ141" s="17" t="s">
        <v>77</v>
      </c>
      <c r="AS141" s="64">
        <f t="shared" si="12"/>
        <v>0</v>
      </c>
      <c r="AT141" s="17" t="s">
        <v>156</v>
      </c>
      <c r="AV141" s="17">
        <v>3</v>
      </c>
      <c r="AY141" s="67"/>
      <c r="AZ141" s="19"/>
      <c r="BB141" s="83"/>
      <c r="BC141" s="66">
        <f t="shared" si="13"/>
        <v>0</v>
      </c>
      <c r="BE141" s="19">
        <v>3</v>
      </c>
      <c r="BR141" s="21">
        <v>9</v>
      </c>
      <c r="BT141" s="21" t="s">
        <v>220</v>
      </c>
      <c r="BU141" s="21">
        <v>0.22770570169048501</v>
      </c>
      <c r="BW141" s="21" t="s">
        <v>55</v>
      </c>
      <c r="CI141" s="13">
        <v>1.72168938583247</v>
      </c>
      <c r="CR141" s="21">
        <v>19.728606429726401</v>
      </c>
      <c r="DA141" s="13">
        <v>0.372471804231649</v>
      </c>
    </row>
    <row r="142" spans="1:112" s="49" customFormat="1" x14ac:dyDescent="0.3">
      <c r="A142" s="117" t="s">
        <v>132</v>
      </c>
      <c r="B142" s="46" t="s">
        <v>133</v>
      </c>
      <c r="C142" s="61">
        <v>2014</v>
      </c>
      <c r="D142" s="46" t="s">
        <v>134</v>
      </c>
      <c r="E142" s="61"/>
      <c r="F142" s="47" t="s">
        <v>71</v>
      </c>
      <c r="G142" s="47"/>
      <c r="H142" s="61">
        <v>0.2</v>
      </c>
      <c r="I142" s="61">
        <v>2006</v>
      </c>
      <c r="J142" s="61"/>
      <c r="K142" s="62">
        <v>1</v>
      </c>
      <c r="L142" s="62">
        <v>3</v>
      </c>
      <c r="M142" s="14">
        <v>1</v>
      </c>
      <c r="N142" s="14">
        <v>6</v>
      </c>
      <c r="O142" s="62"/>
      <c r="P142" s="62"/>
      <c r="Q142" s="62" t="s">
        <v>263</v>
      </c>
      <c r="R142" s="61" t="s">
        <v>293</v>
      </c>
      <c r="S142" s="61" t="s">
        <v>135</v>
      </c>
      <c r="T142" s="63" t="s">
        <v>188</v>
      </c>
      <c r="U142" s="63" t="s">
        <v>468</v>
      </c>
      <c r="V142" s="63"/>
      <c r="W142" s="63" t="s">
        <v>217</v>
      </c>
      <c r="X142" s="63"/>
      <c r="Y142" s="63"/>
      <c r="Z142" s="63"/>
      <c r="AA142" s="63"/>
      <c r="AB142" s="12" t="s">
        <v>397</v>
      </c>
      <c r="AC142" s="61" t="s">
        <v>297</v>
      </c>
      <c r="AD142" s="61" t="s">
        <v>49</v>
      </c>
      <c r="AE142" s="16" t="s">
        <v>460</v>
      </c>
      <c r="AF142" s="61" t="s">
        <v>298</v>
      </c>
      <c r="AG142" s="64"/>
      <c r="AH142" s="71" t="s">
        <v>131</v>
      </c>
      <c r="AI142" s="71">
        <v>9</v>
      </c>
      <c r="AJ142" s="71" t="s">
        <v>291</v>
      </c>
      <c r="AK142" s="41" t="s">
        <v>227</v>
      </c>
      <c r="AL142" s="64">
        <f>CR142-BU142</f>
        <v>35.609959644414374</v>
      </c>
      <c r="AM142" s="64" t="s">
        <v>21</v>
      </c>
      <c r="AN142" s="64"/>
      <c r="AO142" s="64"/>
      <c r="AP142" s="17" t="s">
        <v>123</v>
      </c>
      <c r="AQ142" s="17" t="s">
        <v>77</v>
      </c>
      <c r="AR142" s="64"/>
      <c r="AS142" s="64">
        <f t="shared" si="12"/>
        <v>23.66142784731111</v>
      </c>
      <c r="AT142" s="17" t="s">
        <v>156</v>
      </c>
      <c r="AU142" s="64"/>
      <c r="AV142" s="17">
        <v>3</v>
      </c>
      <c r="AW142" s="64"/>
      <c r="AX142" s="65"/>
      <c r="AY142" s="67">
        <f>DA142-CI142</f>
        <v>-2.4802298166069559</v>
      </c>
      <c r="AZ142" s="66" t="s">
        <v>21</v>
      </c>
      <c r="BA142" s="66"/>
      <c r="BB142" s="82"/>
      <c r="BC142" s="66">
        <f t="shared" si="13"/>
        <v>3.5668938010006821</v>
      </c>
      <c r="BD142" s="66"/>
      <c r="BE142" s="19">
        <v>3</v>
      </c>
      <c r="BF142" s="68"/>
      <c r="BG142" s="61"/>
      <c r="BH142" s="61"/>
      <c r="BI142" s="61"/>
      <c r="BJ142" s="61"/>
      <c r="BK142" s="61"/>
      <c r="BL142" s="61"/>
      <c r="BM142" s="61"/>
      <c r="BN142" s="61"/>
      <c r="BO142" s="61"/>
      <c r="BP142" s="48"/>
      <c r="BQ142" s="48" t="s">
        <v>131</v>
      </c>
      <c r="BR142" s="48">
        <v>9</v>
      </c>
      <c r="BS142" s="48" t="s">
        <v>291</v>
      </c>
      <c r="BT142" s="21" t="s">
        <v>220</v>
      </c>
      <c r="BU142" s="48">
        <f>AVERAGE(BU139:BU141)</f>
        <v>0.67272876547989002</v>
      </c>
      <c r="BV142" s="48" t="s">
        <v>142</v>
      </c>
      <c r="BW142" s="48" t="s">
        <v>55</v>
      </c>
      <c r="BX142" s="48">
        <f>_xlfn.STDEV.S(BU139:BU141)</f>
        <v>0.44586319434891603</v>
      </c>
      <c r="BY142" s="48"/>
      <c r="BZ142" s="48"/>
      <c r="CA142" s="48" t="s">
        <v>77</v>
      </c>
      <c r="CB142" s="48"/>
      <c r="CC142" s="48"/>
      <c r="CD142" s="48"/>
      <c r="CE142" s="48"/>
      <c r="CF142" s="48">
        <v>3</v>
      </c>
      <c r="CG142" s="48"/>
      <c r="CH142" s="47"/>
      <c r="CI142" s="47">
        <f>AVERAGE(CI139:CI141)</f>
        <v>2.8593145245977101</v>
      </c>
      <c r="CJ142" s="47" t="s">
        <v>142</v>
      </c>
      <c r="CK142" s="47">
        <f>_xlfn.STDEV.S(CI139:CI141)</f>
        <v>3.5668892034579653</v>
      </c>
      <c r="CL142" s="47"/>
      <c r="CM142" s="47"/>
      <c r="CN142" s="47"/>
      <c r="CO142" s="47">
        <v>3</v>
      </c>
      <c r="CP142" s="47"/>
      <c r="CQ142" s="48"/>
      <c r="CR142" s="48">
        <f>AVERAGE(CR139:CR141)</f>
        <v>36.282688409894263</v>
      </c>
      <c r="CS142" s="48" t="s">
        <v>142</v>
      </c>
      <c r="CT142" s="48">
        <f>_xlfn.STDEV.S(CR139:CR141)</f>
        <v>23.6572266714726</v>
      </c>
      <c r="CU142" s="48"/>
      <c r="CV142" s="48"/>
      <c r="CW142" s="48"/>
      <c r="CX142" s="48">
        <v>3</v>
      </c>
      <c r="CY142" s="48"/>
      <c r="CZ142" s="47"/>
      <c r="DA142" s="47">
        <f>AVERAGE(DA139:DA141)</f>
        <v>0.37908470799075428</v>
      </c>
      <c r="DB142" s="47" t="s">
        <v>142</v>
      </c>
      <c r="DC142" s="47">
        <f>_xlfn.STDEV.S(DA139:DA141)</f>
        <v>5.7269426481668158E-3</v>
      </c>
      <c r="DD142" s="47"/>
      <c r="DE142" s="47"/>
      <c r="DF142" s="47"/>
      <c r="DG142" s="47">
        <v>3</v>
      </c>
      <c r="DH142" s="66" t="s">
        <v>299</v>
      </c>
    </row>
    <row r="143" spans="1:112" x14ac:dyDescent="0.3">
      <c r="A143" s="115" t="s">
        <v>132</v>
      </c>
      <c r="B143" s="11" t="s">
        <v>133</v>
      </c>
      <c r="C143" s="12">
        <v>2014</v>
      </c>
      <c r="D143" s="11" t="s">
        <v>134</v>
      </c>
      <c r="F143" s="13" t="s">
        <v>71</v>
      </c>
      <c r="H143" s="12">
        <v>0.2</v>
      </c>
      <c r="I143" s="12">
        <v>2006</v>
      </c>
      <c r="K143" s="14">
        <v>1</v>
      </c>
      <c r="L143" s="14">
        <v>3</v>
      </c>
      <c r="M143" s="14">
        <v>1</v>
      </c>
      <c r="N143" s="14">
        <v>6</v>
      </c>
      <c r="Q143" s="14" t="s">
        <v>263</v>
      </c>
      <c r="R143" s="12" t="s">
        <v>293</v>
      </c>
      <c r="S143" s="12" t="s">
        <v>135</v>
      </c>
      <c r="T143" s="15" t="s">
        <v>188</v>
      </c>
      <c r="U143" s="15" t="s">
        <v>468</v>
      </c>
      <c r="W143" s="15" t="s">
        <v>217</v>
      </c>
      <c r="AB143" s="12" t="s">
        <v>397</v>
      </c>
      <c r="AC143" s="12" t="s">
        <v>294</v>
      </c>
      <c r="AD143" s="12" t="s">
        <v>49</v>
      </c>
      <c r="AE143" s="16" t="s">
        <v>460</v>
      </c>
      <c r="AF143" s="12" t="s">
        <v>298</v>
      </c>
      <c r="AH143" s="41"/>
      <c r="AI143" s="41">
        <v>20</v>
      </c>
      <c r="AJ143" s="41"/>
      <c r="AK143" s="41" t="s">
        <v>227</v>
      </c>
      <c r="AL143" s="64"/>
      <c r="AP143" s="17" t="s">
        <v>123</v>
      </c>
      <c r="AQ143" s="17" t="s">
        <v>77</v>
      </c>
      <c r="AS143" s="64">
        <f t="shared" si="12"/>
        <v>0</v>
      </c>
      <c r="AT143" s="17" t="s">
        <v>156</v>
      </c>
      <c r="AV143" s="17">
        <v>3</v>
      </c>
      <c r="AY143" s="67"/>
      <c r="AZ143" s="19"/>
      <c r="BB143" s="83"/>
      <c r="BC143" s="66">
        <f t="shared" si="13"/>
        <v>0</v>
      </c>
      <c r="BE143" s="19">
        <v>3</v>
      </c>
      <c r="BR143" s="21">
        <v>20</v>
      </c>
      <c r="BT143" s="21" t="s">
        <v>220</v>
      </c>
      <c r="BU143" s="21">
        <v>6.0243991937308303</v>
      </c>
      <c r="BW143" s="21" t="s">
        <v>55</v>
      </c>
      <c r="CI143" s="13">
        <v>6.8562541879606602</v>
      </c>
      <c r="CR143" s="21">
        <v>81.618442066003396</v>
      </c>
      <c r="DA143" s="13">
        <v>0.38239115987030697</v>
      </c>
      <c r="DG143" s="13">
        <v>3</v>
      </c>
      <c r="DH143" s="19" t="s">
        <v>299</v>
      </c>
    </row>
    <row r="144" spans="1:112" x14ac:dyDescent="0.3">
      <c r="A144" s="115" t="s">
        <v>132</v>
      </c>
      <c r="B144" s="11" t="s">
        <v>133</v>
      </c>
      <c r="C144" s="12">
        <v>2014</v>
      </c>
      <c r="D144" s="11" t="s">
        <v>134</v>
      </c>
      <c r="F144" s="13" t="s">
        <v>71</v>
      </c>
      <c r="H144" s="12">
        <v>0.2</v>
      </c>
      <c r="I144" s="12">
        <v>2006</v>
      </c>
      <c r="K144" s="14">
        <v>1</v>
      </c>
      <c r="L144" s="14">
        <v>3</v>
      </c>
      <c r="M144" s="14">
        <v>1</v>
      </c>
      <c r="N144" s="14">
        <v>6</v>
      </c>
      <c r="Q144" s="14" t="s">
        <v>263</v>
      </c>
      <c r="R144" s="12" t="s">
        <v>293</v>
      </c>
      <c r="S144" s="12" t="s">
        <v>135</v>
      </c>
      <c r="T144" s="15" t="s">
        <v>188</v>
      </c>
      <c r="U144" s="15" t="s">
        <v>468</v>
      </c>
      <c r="W144" s="15" t="s">
        <v>217</v>
      </c>
      <c r="AB144" s="12" t="s">
        <v>397</v>
      </c>
      <c r="AC144" s="12" t="s">
        <v>295</v>
      </c>
      <c r="AD144" s="12" t="s">
        <v>49</v>
      </c>
      <c r="AE144" s="16" t="s">
        <v>460</v>
      </c>
      <c r="AF144" s="12" t="s">
        <v>298</v>
      </c>
      <c r="AH144" s="41"/>
      <c r="AI144" s="41">
        <v>20</v>
      </c>
      <c r="AJ144" s="41"/>
      <c r="AK144" s="41" t="s">
        <v>227</v>
      </c>
      <c r="AL144" s="64"/>
      <c r="AP144" s="17" t="s">
        <v>123</v>
      </c>
      <c r="AQ144" s="17" t="s">
        <v>77</v>
      </c>
      <c r="AR144" s="64"/>
      <c r="AS144" s="64">
        <f t="shared" si="12"/>
        <v>0</v>
      </c>
      <c r="AT144" s="17" t="s">
        <v>156</v>
      </c>
      <c r="AV144" s="17">
        <v>3</v>
      </c>
      <c r="AY144" s="67"/>
      <c r="AZ144" s="19"/>
      <c r="BB144" s="83"/>
      <c r="BC144" s="66">
        <f t="shared" si="13"/>
        <v>0</v>
      </c>
      <c r="BE144" s="19">
        <v>3</v>
      </c>
      <c r="BR144" s="21">
        <v>20</v>
      </c>
      <c r="BT144" s="21" t="s">
        <v>220</v>
      </c>
      <c r="BU144" s="21">
        <v>4.0067155588842303</v>
      </c>
      <c r="BW144" s="21" t="s">
        <v>55</v>
      </c>
      <c r="CI144" s="13">
        <v>0</v>
      </c>
      <c r="CR144" s="21">
        <v>39.084741055221102</v>
      </c>
      <c r="DA144" s="13">
        <v>0.38239115987030697</v>
      </c>
      <c r="DG144" s="13">
        <v>3</v>
      </c>
      <c r="DH144" s="19" t="s">
        <v>299</v>
      </c>
    </row>
    <row r="145" spans="1:112" x14ac:dyDescent="0.3">
      <c r="A145" s="115" t="s">
        <v>132</v>
      </c>
      <c r="B145" s="11" t="s">
        <v>133</v>
      </c>
      <c r="C145" s="12">
        <v>2014</v>
      </c>
      <c r="D145" s="11" t="s">
        <v>134</v>
      </c>
      <c r="F145" s="13" t="s">
        <v>71</v>
      </c>
      <c r="H145" s="12">
        <v>0.2</v>
      </c>
      <c r="I145" s="12">
        <v>2006</v>
      </c>
      <c r="K145" s="14">
        <v>1</v>
      </c>
      <c r="L145" s="14">
        <v>3</v>
      </c>
      <c r="M145" s="14">
        <v>1</v>
      </c>
      <c r="N145" s="14">
        <v>6</v>
      </c>
      <c r="Q145" s="14" t="s">
        <v>263</v>
      </c>
      <c r="R145" s="12" t="s">
        <v>293</v>
      </c>
      <c r="S145" s="12" t="s">
        <v>135</v>
      </c>
      <c r="T145" s="15" t="s">
        <v>188</v>
      </c>
      <c r="U145" s="15" t="s">
        <v>468</v>
      </c>
      <c r="W145" s="15" t="s">
        <v>217</v>
      </c>
      <c r="AB145" s="12" t="s">
        <v>397</v>
      </c>
      <c r="AC145" s="12" t="s">
        <v>296</v>
      </c>
      <c r="AD145" s="12" t="s">
        <v>49</v>
      </c>
      <c r="AE145" s="16" t="s">
        <v>460</v>
      </c>
      <c r="AF145" s="12" t="s">
        <v>298</v>
      </c>
      <c r="AH145" s="41"/>
      <c r="AI145" s="41">
        <v>20</v>
      </c>
      <c r="AJ145" s="41"/>
      <c r="AK145" s="41" t="s">
        <v>227</v>
      </c>
      <c r="AL145" s="64"/>
      <c r="AP145" s="17" t="s">
        <v>123</v>
      </c>
      <c r="AQ145" s="17" t="s">
        <v>77</v>
      </c>
      <c r="AS145" s="64">
        <f t="shared" si="12"/>
        <v>0</v>
      </c>
      <c r="AT145" s="17" t="s">
        <v>156</v>
      </c>
      <c r="AV145" s="17">
        <v>3</v>
      </c>
      <c r="AY145" s="67"/>
      <c r="AZ145" s="19"/>
      <c r="BB145" s="83"/>
      <c r="BC145" s="66">
        <f t="shared" si="13"/>
        <v>0</v>
      </c>
      <c r="BE145" s="19">
        <v>3</v>
      </c>
      <c r="BR145" s="21">
        <v>20</v>
      </c>
      <c r="BT145" s="21" t="s">
        <v>220</v>
      </c>
      <c r="BU145" s="21">
        <v>0</v>
      </c>
      <c r="BW145" s="21" t="s">
        <v>55</v>
      </c>
      <c r="CI145" s="13">
        <v>1.72168938583247</v>
      </c>
      <c r="CR145" s="21">
        <v>2.5636574648111599</v>
      </c>
      <c r="DA145" s="13">
        <v>0.372471804231649</v>
      </c>
      <c r="DG145" s="13">
        <v>3</v>
      </c>
      <c r="DH145" s="19" t="s">
        <v>299</v>
      </c>
    </row>
    <row r="146" spans="1:112" s="49" customFormat="1" x14ac:dyDescent="0.3">
      <c r="A146" s="117" t="s">
        <v>132</v>
      </c>
      <c r="B146" s="46" t="s">
        <v>133</v>
      </c>
      <c r="C146" s="61">
        <v>2014</v>
      </c>
      <c r="D146" s="46" t="s">
        <v>134</v>
      </c>
      <c r="E146" s="61"/>
      <c r="F146" s="47" t="s">
        <v>71</v>
      </c>
      <c r="G146" s="47"/>
      <c r="H146" s="61">
        <v>0.2</v>
      </c>
      <c r="I146" s="61">
        <v>2006</v>
      </c>
      <c r="J146" s="61"/>
      <c r="K146" s="62">
        <v>1</v>
      </c>
      <c r="L146" s="62">
        <v>3</v>
      </c>
      <c r="M146" s="14">
        <v>1</v>
      </c>
      <c r="N146" s="14">
        <v>6</v>
      </c>
      <c r="O146" s="62"/>
      <c r="P146" s="62"/>
      <c r="Q146" s="62" t="s">
        <v>263</v>
      </c>
      <c r="R146" s="61" t="s">
        <v>293</v>
      </c>
      <c r="S146" s="61" t="s">
        <v>135</v>
      </c>
      <c r="T146" s="63" t="s">
        <v>188</v>
      </c>
      <c r="U146" s="63" t="s">
        <v>468</v>
      </c>
      <c r="V146" s="63"/>
      <c r="W146" s="63" t="s">
        <v>217</v>
      </c>
      <c r="X146" s="63"/>
      <c r="Y146" s="63"/>
      <c r="Z146" s="63"/>
      <c r="AA146" s="63"/>
      <c r="AB146" s="12" t="s">
        <v>397</v>
      </c>
      <c r="AC146" s="61" t="s">
        <v>297</v>
      </c>
      <c r="AD146" s="61" t="s">
        <v>49</v>
      </c>
      <c r="AE146" s="16" t="s">
        <v>460</v>
      </c>
      <c r="AF146" s="61" t="s">
        <v>298</v>
      </c>
      <c r="AG146" s="64"/>
      <c r="AH146" s="71" t="s">
        <v>131</v>
      </c>
      <c r="AI146" s="71">
        <v>20</v>
      </c>
      <c r="AJ146" s="71" t="s">
        <v>291</v>
      </c>
      <c r="AK146" s="41" t="s">
        <v>227</v>
      </c>
      <c r="AL146" s="64">
        <f>CR146-BU146</f>
        <v>37.745241944473534</v>
      </c>
      <c r="AM146" s="64" t="s">
        <v>21</v>
      </c>
      <c r="AN146" s="64"/>
      <c r="AO146" s="64"/>
      <c r="AP146" s="17" t="s">
        <v>123</v>
      </c>
      <c r="AQ146" s="17" t="s">
        <v>77</v>
      </c>
      <c r="AR146" s="64"/>
      <c r="AS146" s="64">
        <f t="shared" si="12"/>
        <v>39.684132931392945</v>
      </c>
      <c r="AT146" s="17" t="s">
        <v>156</v>
      </c>
      <c r="AU146" s="64"/>
      <c r="AV146" s="17">
        <v>3</v>
      </c>
      <c r="AW146" s="64"/>
      <c r="AX146" s="65"/>
      <c r="AY146" s="67">
        <f>DA146-CI146</f>
        <v>-2.4802298166069559</v>
      </c>
      <c r="AZ146" s="66" t="s">
        <v>21</v>
      </c>
      <c r="BA146" s="66"/>
      <c r="BB146" s="82"/>
      <c r="BC146" s="66">
        <f t="shared" si="13"/>
        <v>3.5668938010006821</v>
      </c>
      <c r="BD146" s="66"/>
      <c r="BE146" s="19">
        <v>3</v>
      </c>
      <c r="BF146" s="68"/>
      <c r="BG146" s="61"/>
      <c r="BH146" s="61"/>
      <c r="BI146" s="61"/>
      <c r="BJ146" s="61"/>
      <c r="BK146" s="61"/>
      <c r="BL146" s="61"/>
      <c r="BM146" s="61"/>
      <c r="BN146" s="61"/>
      <c r="BO146" s="61"/>
      <c r="BP146" s="48"/>
      <c r="BQ146" s="48" t="s">
        <v>131</v>
      </c>
      <c r="BR146" s="48">
        <v>20</v>
      </c>
      <c r="BS146" s="48" t="s">
        <v>291</v>
      </c>
      <c r="BT146" s="21" t="s">
        <v>220</v>
      </c>
      <c r="BU146" s="48">
        <f>AVERAGE(BU143:BU145)</f>
        <v>3.3437049175383535</v>
      </c>
      <c r="BV146" s="48" t="s">
        <v>142</v>
      </c>
      <c r="BW146" s="48" t="s">
        <v>55</v>
      </c>
      <c r="BX146" s="48">
        <f>_xlfn.STDEV.S(BU143:BU145)</f>
        <v>3.0664366525756854</v>
      </c>
      <c r="BY146" s="48"/>
      <c r="BZ146" s="48"/>
      <c r="CA146" s="48" t="s">
        <v>77</v>
      </c>
      <c r="CB146" s="48"/>
      <c r="CC146" s="48"/>
      <c r="CD146" s="48"/>
      <c r="CE146" s="48"/>
      <c r="CF146" s="48">
        <v>3</v>
      </c>
      <c r="CG146" s="48"/>
      <c r="CH146" s="47"/>
      <c r="CI146" s="47">
        <v>2.8593145245977101</v>
      </c>
      <c r="CJ146" s="47" t="s">
        <v>142</v>
      </c>
      <c r="CK146" s="47">
        <v>3.5668892034579653</v>
      </c>
      <c r="CL146" s="47"/>
      <c r="CM146" s="47"/>
      <c r="CN146" s="47"/>
      <c r="CO146" s="47">
        <v>3</v>
      </c>
      <c r="CP146" s="47"/>
      <c r="CQ146" s="48"/>
      <c r="CR146" s="48">
        <f>AVERAGE(CR143:CR145)</f>
        <v>41.088946862011888</v>
      </c>
      <c r="CS146" s="48" t="s">
        <v>142</v>
      </c>
      <c r="CT146" s="48">
        <f>_xlfn.STDEV.S(CR143:CR145)</f>
        <v>39.565482086942986</v>
      </c>
      <c r="CU146" s="48"/>
      <c r="CV146" s="48"/>
      <c r="CW146" s="48"/>
      <c r="CX146" s="48">
        <v>3</v>
      </c>
      <c r="CY146" s="48"/>
      <c r="CZ146" s="47"/>
      <c r="DA146" s="47">
        <f>AVERAGE(DA143:DA145)</f>
        <v>0.37908470799075428</v>
      </c>
      <c r="DB146" s="47" t="s">
        <v>142</v>
      </c>
      <c r="DC146" s="47">
        <f>_xlfn.STDEV.S(DA143:DA145)</f>
        <v>5.7269426481668158E-3</v>
      </c>
      <c r="DD146" s="47"/>
      <c r="DE146" s="47"/>
      <c r="DF146" s="47"/>
      <c r="DG146" s="47">
        <v>3</v>
      </c>
      <c r="DH146" s="66" t="s">
        <v>299</v>
      </c>
    </row>
    <row r="147" spans="1:112" x14ac:dyDescent="0.3">
      <c r="A147" s="115" t="s">
        <v>132</v>
      </c>
      <c r="B147" s="11" t="s">
        <v>133</v>
      </c>
      <c r="C147" s="12">
        <v>2014</v>
      </c>
      <c r="D147" s="11" t="s">
        <v>134</v>
      </c>
      <c r="F147" s="13" t="s">
        <v>71</v>
      </c>
      <c r="H147" s="12">
        <v>1</v>
      </c>
      <c r="I147" s="12">
        <v>2007</v>
      </c>
      <c r="K147" s="14">
        <v>1</v>
      </c>
      <c r="L147" s="14">
        <v>3</v>
      </c>
      <c r="M147" s="14">
        <v>1</v>
      </c>
      <c r="N147" s="14">
        <v>6</v>
      </c>
      <c r="Q147" s="14" t="s">
        <v>263</v>
      </c>
      <c r="R147" s="12" t="s">
        <v>293</v>
      </c>
      <c r="S147" s="12" t="s">
        <v>135</v>
      </c>
      <c r="T147" s="15" t="s">
        <v>188</v>
      </c>
      <c r="U147" s="15" t="s">
        <v>468</v>
      </c>
      <c r="W147" s="15" t="s">
        <v>217</v>
      </c>
      <c r="AB147" s="12" t="s">
        <v>397</v>
      </c>
      <c r="AC147" s="12" t="s">
        <v>294</v>
      </c>
      <c r="AD147" s="12" t="s">
        <v>49</v>
      </c>
      <c r="AE147" s="16" t="s">
        <v>460</v>
      </c>
      <c r="AF147" s="12" t="s">
        <v>298</v>
      </c>
      <c r="AH147" s="41"/>
      <c r="AI147" s="41">
        <v>9</v>
      </c>
      <c r="AJ147" s="41"/>
      <c r="AK147" s="41" t="s">
        <v>227</v>
      </c>
      <c r="AL147" s="64"/>
      <c r="AP147" s="17" t="s">
        <v>123</v>
      </c>
      <c r="AQ147" s="17" t="s">
        <v>77</v>
      </c>
      <c r="AS147" s="64">
        <f t="shared" si="12"/>
        <v>0</v>
      </c>
      <c r="AT147" s="17" t="s">
        <v>156</v>
      </c>
      <c r="AV147" s="17">
        <v>3</v>
      </c>
      <c r="AY147" s="67"/>
      <c r="AZ147" s="19"/>
      <c r="BB147" s="83"/>
      <c r="BC147" s="66">
        <f t="shared" si="13"/>
        <v>0</v>
      </c>
      <c r="BE147" s="19">
        <v>3</v>
      </c>
      <c r="BR147" s="21">
        <v>9</v>
      </c>
      <c r="BT147" s="21" t="s">
        <v>220</v>
      </c>
      <c r="BU147" s="21">
        <v>1.1194273679130999</v>
      </c>
      <c r="BW147" s="21" t="s">
        <v>55</v>
      </c>
      <c r="CG147" s="21" t="s">
        <v>300</v>
      </c>
      <c r="CI147" s="13">
        <v>6.8562541879606602</v>
      </c>
      <c r="CP147" s="13" t="s">
        <v>301</v>
      </c>
      <c r="CR147" s="21">
        <v>128.30388937934501</v>
      </c>
      <c r="DA147" s="13">
        <v>1.83408885758788</v>
      </c>
      <c r="DG147" s="13">
        <v>3</v>
      </c>
      <c r="DH147" s="19" t="s">
        <v>299</v>
      </c>
    </row>
    <row r="148" spans="1:112" x14ac:dyDescent="0.3">
      <c r="A148" s="115" t="s">
        <v>132</v>
      </c>
      <c r="B148" s="11" t="s">
        <v>133</v>
      </c>
      <c r="C148" s="12">
        <v>2014</v>
      </c>
      <c r="D148" s="11" t="s">
        <v>134</v>
      </c>
      <c r="F148" s="13" t="s">
        <v>71</v>
      </c>
      <c r="H148" s="12">
        <v>1</v>
      </c>
      <c r="I148" s="12">
        <v>2007</v>
      </c>
      <c r="K148" s="14">
        <v>1</v>
      </c>
      <c r="L148" s="14">
        <v>3</v>
      </c>
      <c r="M148" s="14">
        <v>1</v>
      </c>
      <c r="N148" s="14">
        <v>6</v>
      </c>
      <c r="Q148" s="14" t="s">
        <v>263</v>
      </c>
      <c r="R148" s="12" t="s">
        <v>293</v>
      </c>
      <c r="S148" s="12" t="s">
        <v>135</v>
      </c>
      <c r="T148" s="15" t="s">
        <v>188</v>
      </c>
      <c r="U148" s="15" t="s">
        <v>468</v>
      </c>
      <c r="W148" s="15" t="s">
        <v>217</v>
      </c>
      <c r="AB148" s="12" t="s">
        <v>397</v>
      </c>
      <c r="AC148" s="12" t="s">
        <v>295</v>
      </c>
      <c r="AD148" s="12" t="s">
        <v>49</v>
      </c>
      <c r="AE148" s="16" t="s">
        <v>460</v>
      </c>
      <c r="AF148" s="12" t="s">
        <v>298</v>
      </c>
      <c r="AH148" s="41"/>
      <c r="AI148" s="41">
        <v>9</v>
      </c>
      <c r="AJ148" s="41"/>
      <c r="AK148" s="41" t="s">
        <v>227</v>
      </c>
      <c r="AL148" s="64"/>
      <c r="AP148" s="17" t="s">
        <v>123</v>
      </c>
      <c r="AQ148" s="17" t="s">
        <v>77</v>
      </c>
      <c r="AR148" s="64"/>
      <c r="AS148" s="64">
        <f t="shared" si="12"/>
        <v>0</v>
      </c>
      <c r="AT148" s="17" t="s">
        <v>156</v>
      </c>
      <c r="AV148" s="17">
        <v>3</v>
      </c>
      <c r="AY148" s="67"/>
      <c r="AZ148" s="19"/>
      <c r="BB148" s="83"/>
      <c r="BC148" s="66">
        <f t="shared" si="13"/>
        <v>0</v>
      </c>
      <c r="BE148" s="19">
        <v>3</v>
      </c>
      <c r="BR148" s="21">
        <v>9</v>
      </c>
      <c r="BT148" s="21" t="s">
        <v>220</v>
      </c>
      <c r="BU148" s="21">
        <v>0.67105322683608504</v>
      </c>
      <c r="BW148" s="21" t="s">
        <v>55</v>
      </c>
      <c r="CG148" s="21" t="s">
        <v>300</v>
      </c>
      <c r="CI148" s="13">
        <v>0</v>
      </c>
      <c r="CP148" s="13" t="s">
        <v>301</v>
      </c>
      <c r="CR148" s="21">
        <v>28.5389781079821</v>
      </c>
      <c r="DA148" s="13">
        <v>0.94581056014604703</v>
      </c>
      <c r="DG148" s="13">
        <v>3</v>
      </c>
      <c r="DH148" s="19" t="s">
        <v>299</v>
      </c>
    </row>
    <row r="149" spans="1:112" x14ac:dyDescent="0.3">
      <c r="A149" s="115" t="s">
        <v>132</v>
      </c>
      <c r="B149" s="11" t="s">
        <v>133</v>
      </c>
      <c r="C149" s="12">
        <v>2014</v>
      </c>
      <c r="D149" s="11" t="s">
        <v>134</v>
      </c>
      <c r="F149" s="13" t="s">
        <v>71</v>
      </c>
      <c r="H149" s="12">
        <v>1</v>
      </c>
      <c r="I149" s="12">
        <v>2007</v>
      </c>
      <c r="K149" s="14">
        <v>1</v>
      </c>
      <c r="L149" s="14">
        <v>3</v>
      </c>
      <c r="M149" s="14">
        <v>1</v>
      </c>
      <c r="N149" s="14">
        <v>6</v>
      </c>
      <c r="Q149" s="14" t="s">
        <v>263</v>
      </c>
      <c r="R149" s="12" t="s">
        <v>293</v>
      </c>
      <c r="S149" s="12" t="s">
        <v>135</v>
      </c>
      <c r="T149" s="15" t="s">
        <v>188</v>
      </c>
      <c r="U149" s="15" t="s">
        <v>468</v>
      </c>
      <c r="W149" s="15" t="s">
        <v>217</v>
      </c>
      <c r="AB149" s="12" t="s">
        <v>397</v>
      </c>
      <c r="AC149" s="12" t="s">
        <v>296</v>
      </c>
      <c r="AD149" s="12" t="s">
        <v>49</v>
      </c>
      <c r="AE149" s="16" t="s">
        <v>460</v>
      </c>
      <c r="AF149" s="12" t="s">
        <v>298</v>
      </c>
      <c r="AH149" s="41"/>
      <c r="AI149" s="41">
        <v>9</v>
      </c>
      <c r="AJ149" s="41"/>
      <c r="AK149" s="41" t="s">
        <v>227</v>
      </c>
      <c r="AL149" s="64"/>
      <c r="AP149" s="17" t="s">
        <v>123</v>
      </c>
      <c r="AQ149" s="17" t="s">
        <v>77</v>
      </c>
      <c r="AS149" s="64">
        <f t="shared" si="12"/>
        <v>0</v>
      </c>
      <c r="AT149" s="17" t="s">
        <v>156</v>
      </c>
      <c r="AV149" s="17">
        <v>3</v>
      </c>
      <c r="AY149" s="67"/>
      <c r="AZ149" s="19"/>
      <c r="BB149" s="83"/>
      <c r="BC149" s="66">
        <f t="shared" si="13"/>
        <v>0</v>
      </c>
      <c r="BE149" s="19">
        <v>3</v>
      </c>
      <c r="BR149" s="21">
        <v>9</v>
      </c>
      <c r="BT149" s="21" t="s">
        <v>220</v>
      </c>
      <c r="BU149" s="21">
        <v>0.22770570169048501</v>
      </c>
      <c r="BW149" s="21" t="s">
        <v>55</v>
      </c>
      <c r="CG149" s="21" t="s">
        <v>300</v>
      </c>
      <c r="CI149" s="13">
        <v>1.72168938583247</v>
      </c>
      <c r="CP149" s="13" t="s">
        <v>301</v>
      </c>
      <c r="CR149" s="21">
        <v>27.648219971630699</v>
      </c>
      <c r="DA149" s="13">
        <v>0.49547181415096903</v>
      </c>
      <c r="DG149" s="13">
        <v>3</v>
      </c>
      <c r="DH149" s="19" t="s">
        <v>299</v>
      </c>
    </row>
    <row r="150" spans="1:112" s="49" customFormat="1" x14ac:dyDescent="0.3">
      <c r="A150" s="117" t="s">
        <v>132</v>
      </c>
      <c r="B150" s="46" t="s">
        <v>133</v>
      </c>
      <c r="C150" s="61">
        <v>2014</v>
      </c>
      <c r="D150" s="46" t="s">
        <v>134</v>
      </c>
      <c r="E150" s="61"/>
      <c r="F150" s="47" t="s">
        <v>71</v>
      </c>
      <c r="G150" s="47"/>
      <c r="H150" s="61">
        <v>1</v>
      </c>
      <c r="I150" s="61">
        <v>2007</v>
      </c>
      <c r="J150" s="61"/>
      <c r="K150" s="62">
        <v>1</v>
      </c>
      <c r="L150" s="62">
        <v>3</v>
      </c>
      <c r="M150" s="14">
        <v>1</v>
      </c>
      <c r="N150" s="14">
        <v>6</v>
      </c>
      <c r="O150" s="62"/>
      <c r="P150" s="62"/>
      <c r="Q150" s="62" t="s">
        <v>263</v>
      </c>
      <c r="R150" s="61" t="s">
        <v>293</v>
      </c>
      <c r="S150" s="61" t="s">
        <v>135</v>
      </c>
      <c r="T150" s="63" t="s">
        <v>188</v>
      </c>
      <c r="U150" s="63" t="s">
        <v>468</v>
      </c>
      <c r="V150" s="63"/>
      <c r="W150" s="63" t="s">
        <v>217</v>
      </c>
      <c r="X150" s="63"/>
      <c r="Y150" s="63"/>
      <c r="Z150" s="63"/>
      <c r="AA150" s="63"/>
      <c r="AB150" s="12" t="s">
        <v>397</v>
      </c>
      <c r="AC150" s="61" t="s">
        <v>297</v>
      </c>
      <c r="AD150" s="61" t="s">
        <v>49</v>
      </c>
      <c r="AE150" s="16" t="s">
        <v>460</v>
      </c>
      <c r="AF150" s="61" t="s">
        <v>298</v>
      </c>
      <c r="AG150" s="64"/>
      <c r="AH150" s="71" t="s">
        <v>131</v>
      </c>
      <c r="AI150" s="71">
        <v>9</v>
      </c>
      <c r="AJ150" s="71" t="s">
        <v>291</v>
      </c>
      <c r="AK150" s="41" t="s">
        <v>227</v>
      </c>
      <c r="AL150" s="64">
        <f>CR150-BU150</f>
        <v>60.82430038750605</v>
      </c>
      <c r="AM150" s="64" t="s">
        <v>21</v>
      </c>
      <c r="AN150" s="64"/>
      <c r="AO150" s="64"/>
      <c r="AP150" s="17" t="s">
        <v>123</v>
      </c>
      <c r="AQ150" s="17" t="s">
        <v>77</v>
      </c>
      <c r="AR150" s="64"/>
      <c r="AS150" s="64">
        <f t="shared" si="12"/>
        <v>57.859870259797951</v>
      </c>
      <c r="AT150" s="17" t="s">
        <v>156</v>
      </c>
      <c r="AU150" s="64"/>
      <c r="AV150" s="17">
        <v>3</v>
      </c>
      <c r="AW150" s="64"/>
      <c r="AX150" s="65"/>
      <c r="AY150" s="67">
        <f>DA150-CI150</f>
        <v>-1.7675241139694113</v>
      </c>
      <c r="AZ150" s="66" t="s">
        <v>21</v>
      </c>
      <c r="BA150" s="66"/>
      <c r="BB150" s="82"/>
      <c r="BC150" s="66">
        <f t="shared" si="13"/>
        <v>3.6313434255864672</v>
      </c>
      <c r="BD150" s="66"/>
      <c r="BE150" s="19">
        <v>3</v>
      </c>
      <c r="BF150" s="68"/>
      <c r="BG150" s="61"/>
      <c r="BH150" s="61"/>
      <c r="BI150" s="61"/>
      <c r="BJ150" s="61"/>
      <c r="BK150" s="61"/>
      <c r="BL150" s="61"/>
      <c r="BM150" s="61"/>
      <c r="BN150" s="61"/>
      <c r="BO150" s="61"/>
      <c r="BP150" s="48"/>
      <c r="BQ150" s="48" t="s">
        <v>131</v>
      </c>
      <c r="BR150" s="48">
        <v>9</v>
      </c>
      <c r="BS150" s="48" t="s">
        <v>291</v>
      </c>
      <c r="BT150" s="21" t="s">
        <v>220</v>
      </c>
      <c r="BU150" s="48">
        <f>AVERAGE(BU147:BU149)</f>
        <v>0.67272876547989002</v>
      </c>
      <c r="BV150" s="48" t="s">
        <v>142</v>
      </c>
      <c r="BW150" s="48" t="s">
        <v>55</v>
      </c>
      <c r="BX150" s="48">
        <f>_xlfn.STDEV.S(BU147:BU149)</f>
        <v>0.44586319434891603</v>
      </c>
      <c r="BY150" s="48"/>
      <c r="BZ150" s="48"/>
      <c r="CA150" s="48" t="s">
        <v>77</v>
      </c>
      <c r="CB150" s="48"/>
      <c r="CC150" s="48"/>
      <c r="CD150" s="48"/>
      <c r="CE150" s="48"/>
      <c r="CF150" s="48">
        <v>3</v>
      </c>
      <c r="CG150" s="48" t="s">
        <v>300</v>
      </c>
      <c r="CH150" s="47"/>
      <c r="CI150" s="47">
        <f>AVERAGE(CI147:CI149)</f>
        <v>2.8593145245977101</v>
      </c>
      <c r="CJ150" s="47" t="s">
        <v>142</v>
      </c>
      <c r="CK150" s="47">
        <f>_xlfn.STDEV.S(CI147:CI149)</f>
        <v>3.5668892034579653</v>
      </c>
      <c r="CL150" s="47"/>
      <c r="CM150" s="47"/>
      <c r="CN150" s="47"/>
      <c r="CO150" s="47">
        <v>3</v>
      </c>
      <c r="CP150" s="47" t="s">
        <v>301</v>
      </c>
      <c r="CQ150" s="48"/>
      <c r="CR150" s="48">
        <f>AVERAGE(CR147:CR149)</f>
        <v>61.497029152985938</v>
      </c>
      <c r="CS150" s="48" t="s">
        <v>142</v>
      </c>
      <c r="CT150" s="48">
        <f>_xlfn.STDEV.S(CR147:CR149)</f>
        <v>57.85815234254008</v>
      </c>
      <c r="CU150" s="48"/>
      <c r="CV150" s="48"/>
      <c r="CW150" s="48"/>
      <c r="CX150" s="48">
        <v>3</v>
      </c>
      <c r="CY150" s="48"/>
      <c r="CZ150" s="47"/>
      <c r="DA150" s="47">
        <f>AVERAGE(DA147:DA149)</f>
        <v>1.0917904106282987</v>
      </c>
      <c r="DB150" s="47" t="s">
        <v>142</v>
      </c>
      <c r="DC150" s="47">
        <f>_xlfn.STDEV.S(DA147:DA149)</f>
        <v>0.68114351263522976</v>
      </c>
      <c r="DD150" s="47"/>
      <c r="DE150" s="47"/>
      <c r="DF150" s="47"/>
      <c r="DG150" s="47">
        <v>3</v>
      </c>
      <c r="DH150" s="66" t="s">
        <v>299</v>
      </c>
    </row>
    <row r="151" spans="1:112" x14ac:dyDescent="0.3">
      <c r="A151" s="115" t="s">
        <v>132</v>
      </c>
      <c r="B151" s="11" t="s">
        <v>133</v>
      </c>
      <c r="C151" s="12">
        <v>2014</v>
      </c>
      <c r="D151" s="11" t="s">
        <v>134</v>
      </c>
      <c r="F151" s="13" t="s">
        <v>71</v>
      </c>
      <c r="H151" s="12">
        <v>1</v>
      </c>
      <c r="I151" s="12">
        <v>2007</v>
      </c>
      <c r="K151" s="14">
        <v>1</v>
      </c>
      <c r="L151" s="14">
        <v>3</v>
      </c>
      <c r="M151" s="14">
        <v>1</v>
      </c>
      <c r="N151" s="14">
        <v>6</v>
      </c>
      <c r="Q151" s="14" t="s">
        <v>263</v>
      </c>
      <c r="R151" s="12" t="s">
        <v>293</v>
      </c>
      <c r="S151" s="12" t="s">
        <v>135</v>
      </c>
      <c r="T151" s="15" t="s">
        <v>188</v>
      </c>
      <c r="U151" s="15" t="s">
        <v>468</v>
      </c>
      <c r="W151" s="15" t="s">
        <v>217</v>
      </c>
      <c r="AB151" s="12" t="s">
        <v>397</v>
      </c>
      <c r="AC151" s="12" t="s">
        <v>294</v>
      </c>
      <c r="AD151" s="12" t="s">
        <v>49</v>
      </c>
      <c r="AE151" s="16" t="s">
        <v>460</v>
      </c>
      <c r="AF151" s="12" t="s">
        <v>298</v>
      </c>
      <c r="AH151" s="41"/>
      <c r="AI151" s="41">
        <v>20</v>
      </c>
      <c r="AJ151" s="41"/>
      <c r="AK151" s="41" t="s">
        <v>227</v>
      </c>
      <c r="AL151" s="64"/>
      <c r="AP151" s="17" t="s">
        <v>123</v>
      </c>
      <c r="AQ151" s="17" t="s">
        <v>77</v>
      </c>
      <c r="AS151" s="64">
        <f t="shared" si="12"/>
        <v>0</v>
      </c>
      <c r="AT151" s="17" t="s">
        <v>156</v>
      </c>
      <c r="AV151" s="17">
        <v>3</v>
      </c>
      <c r="AY151" s="67"/>
      <c r="AZ151" s="19"/>
      <c r="BB151" s="83"/>
      <c r="BC151" s="66">
        <f t="shared" si="13"/>
        <v>0</v>
      </c>
      <c r="BE151" s="19">
        <v>3</v>
      </c>
      <c r="BR151" s="21">
        <v>20</v>
      </c>
      <c r="BT151" s="21" t="s">
        <v>220</v>
      </c>
      <c r="BU151" s="21">
        <v>6.0243991937308303</v>
      </c>
      <c r="BW151" s="21" t="s">
        <v>55</v>
      </c>
      <c r="CG151" s="21" t="s">
        <v>300</v>
      </c>
      <c r="CI151" s="13">
        <v>6.8562541879606602</v>
      </c>
      <c r="CP151" s="13" t="s">
        <v>301</v>
      </c>
      <c r="CR151" s="21">
        <v>75.506135121462606</v>
      </c>
      <c r="DA151" s="13">
        <v>1.83408885758788</v>
      </c>
      <c r="DG151" s="13">
        <v>3</v>
      </c>
      <c r="DH151" s="19" t="s">
        <v>299</v>
      </c>
    </row>
    <row r="152" spans="1:112" x14ac:dyDescent="0.3">
      <c r="A152" s="115" t="s">
        <v>132</v>
      </c>
      <c r="B152" s="11" t="s">
        <v>133</v>
      </c>
      <c r="C152" s="12">
        <v>2014</v>
      </c>
      <c r="D152" s="11" t="s">
        <v>134</v>
      </c>
      <c r="F152" s="13" t="s">
        <v>71</v>
      </c>
      <c r="H152" s="12">
        <v>1</v>
      </c>
      <c r="I152" s="12">
        <v>2007</v>
      </c>
      <c r="K152" s="14">
        <v>1</v>
      </c>
      <c r="L152" s="14">
        <v>3</v>
      </c>
      <c r="M152" s="14">
        <v>1</v>
      </c>
      <c r="N152" s="14">
        <v>6</v>
      </c>
      <c r="Q152" s="14" t="s">
        <v>263</v>
      </c>
      <c r="R152" s="12" t="s">
        <v>293</v>
      </c>
      <c r="S152" s="12" t="s">
        <v>135</v>
      </c>
      <c r="T152" s="15" t="s">
        <v>188</v>
      </c>
      <c r="U152" s="15" t="s">
        <v>468</v>
      </c>
      <c r="W152" s="15" t="s">
        <v>217</v>
      </c>
      <c r="AB152" s="12" t="s">
        <v>397</v>
      </c>
      <c r="AC152" s="12" t="s">
        <v>295</v>
      </c>
      <c r="AD152" s="12" t="s">
        <v>49</v>
      </c>
      <c r="AE152" s="16" t="s">
        <v>460</v>
      </c>
      <c r="AF152" s="12" t="s">
        <v>298</v>
      </c>
      <c r="AH152" s="41"/>
      <c r="AI152" s="41">
        <v>20</v>
      </c>
      <c r="AJ152" s="41"/>
      <c r="AK152" s="41" t="s">
        <v>227</v>
      </c>
      <c r="AL152" s="64"/>
      <c r="AP152" s="17" t="s">
        <v>123</v>
      </c>
      <c r="AQ152" s="17" t="s">
        <v>77</v>
      </c>
      <c r="AR152" s="64"/>
      <c r="AS152" s="64">
        <f t="shared" si="12"/>
        <v>0</v>
      </c>
      <c r="AT152" s="17" t="s">
        <v>156</v>
      </c>
      <c r="AV152" s="17">
        <v>3</v>
      </c>
      <c r="AY152" s="67"/>
      <c r="AZ152" s="19"/>
      <c r="BB152" s="83"/>
      <c r="BC152" s="66">
        <f t="shared" si="13"/>
        <v>0</v>
      </c>
      <c r="BE152" s="19">
        <v>3</v>
      </c>
      <c r="BR152" s="21">
        <v>20</v>
      </c>
      <c r="BT152" s="21" t="s">
        <v>220</v>
      </c>
      <c r="BU152" s="21">
        <v>4.0067155588842303</v>
      </c>
      <c r="BW152" s="21" t="s">
        <v>55</v>
      </c>
      <c r="CG152" s="21" t="s">
        <v>300</v>
      </c>
      <c r="CI152" s="13">
        <v>0</v>
      </c>
      <c r="CP152" s="13" t="s">
        <v>301</v>
      </c>
      <c r="CR152" s="21">
        <v>59.695178201224103</v>
      </c>
      <c r="DA152" s="13">
        <v>0.94581056014604703</v>
      </c>
      <c r="DG152" s="13">
        <v>3</v>
      </c>
      <c r="DH152" s="19" t="s">
        <v>299</v>
      </c>
    </row>
    <row r="153" spans="1:112" x14ac:dyDescent="0.3">
      <c r="A153" s="115" t="s">
        <v>132</v>
      </c>
      <c r="B153" s="11" t="s">
        <v>133</v>
      </c>
      <c r="C153" s="12">
        <v>2014</v>
      </c>
      <c r="D153" s="11" t="s">
        <v>134</v>
      </c>
      <c r="F153" s="13" t="s">
        <v>71</v>
      </c>
      <c r="H153" s="12">
        <v>1</v>
      </c>
      <c r="I153" s="12">
        <v>2007</v>
      </c>
      <c r="K153" s="14">
        <v>1</v>
      </c>
      <c r="L153" s="14">
        <v>3</v>
      </c>
      <c r="M153" s="14">
        <v>1</v>
      </c>
      <c r="N153" s="14">
        <v>6</v>
      </c>
      <c r="Q153" s="14" t="s">
        <v>263</v>
      </c>
      <c r="R153" s="12" t="s">
        <v>293</v>
      </c>
      <c r="S153" s="12" t="s">
        <v>135</v>
      </c>
      <c r="T153" s="15" t="s">
        <v>188</v>
      </c>
      <c r="U153" s="15" t="s">
        <v>468</v>
      </c>
      <c r="W153" s="15" t="s">
        <v>217</v>
      </c>
      <c r="AB153" s="12" t="s">
        <v>397</v>
      </c>
      <c r="AC153" s="12" t="s">
        <v>296</v>
      </c>
      <c r="AD153" s="12" t="s">
        <v>49</v>
      </c>
      <c r="AE153" s="16" t="s">
        <v>460</v>
      </c>
      <c r="AF153" s="12" t="s">
        <v>298</v>
      </c>
      <c r="AH153" s="41"/>
      <c r="AI153" s="41">
        <v>20</v>
      </c>
      <c r="AJ153" s="41"/>
      <c r="AK153" s="41" t="s">
        <v>227</v>
      </c>
      <c r="AL153" s="64"/>
      <c r="AP153" s="17" t="s">
        <v>123</v>
      </c>
      <c r="AQ153" s="17" t="s">
        <v>77</v>
      </c>
      <c r="AS153" s="64">
        <f t="shared" si="12"/>
        <v>0</v>
      </c>
      <c r="AT153" s="17" t="s">
        <v>156</v>
      </c>
      <c r="AV153" s="17">
        <v>3</v>
      </c>
      <c r="AY153" s="67"/>
      <c r="AZ153" s="19"/>
      <c r="BB153" s="83"/>
      <c r="BC153" s="66">
        <f t="shared" si="13"/>
        <v>0</v>
      </c>
      <c r="BE153" s="19">
        <v>3</v>
      </c>
      <c r="BR153" s="21">
        <v>20</v>
      </c>
      <c r="BT153" s="21" t="s">
        <v>220</v>
      </c>
      <c r="BU153" s="21">
        <v>0</v>
      </c>
      <c r="BW153" s="21" t="s">
        <v>55</v>
      </c>
      <c r="CG153" s="21" t="s">
        <v>300</v>
      </c>
      <c r="CI153" s="13">
        <v>1.72168938583247</v>
      </c>
      <c r="CP153" s="13" t="s">
        <v>301</v>
      </c>
      <c r="CR153" s="21">
        <v>11.1488597700694</v>
      </c>
      <c r="DA153" s="13">
        <v>0.49547181415096903</v>
      </c>
      <c r="DG153" s="13">
        <v>3</v>
      </c>
      <c r="DH153" s="19" t="s">
        <v>299</v>
      </c>
    </row>
    <row r="154" spans="1:112" s="49" customFormat="1" x14ac:dyDescent="0.3">
      <c r="A154" s="117" t="s">
        <v>132</v>
      </c>
      <c r="B154" s="46" t="s">
        <v>133</v>
      </c>
      <c r="C154" s="61">
        <v>2014</v>
      </c>
      <c r="D154" s="46" t="s">
        <v>134</v>
      </c>
      <c r="E154" s="61"/>
      <c r="F154" s="47" t="s">
        <v>71</v>
      </c>
      <c r="G154" s="47"/>
      <c r="H154" s="61">
        <v>1</v>
      </c>
      <c r="I154" s="61">
        <v>2007</v>
      </c>
      <c r="J154" s="61"/>
      <c r="K154" s="62">
        <v>1</v>
      </c>
      <c r="L154" s="62">
        <v>3</v>
      </c>
      <c r="M154" s="14">
        <v>1</v>
      </c>
      <c r="N154" s="14">
        <v>6</v>
      </c>
      <c r="O154" s="62"/>
      <c r="P154" s="62"/>
      <c r="Q154" s="62" t="s">
        <v>263</v>
      </c>
      <c r="R154" s="61" t="s">
        <v>293</v>
      </c>
      <c r="S154" s="61" t="s">
        <v>135</v>
      </c>
      <c r="T154" s="63" t="s">
        <v>188</v>
      </c>
      <c r="U154" s="63" t="s">
        <v>468</v>
      </c>
      <c r="V154" s="63"/>
      <c r="W154" s="63" t="s">
        <v>217</v>
      </c>
      <c r="X154" s="63"/>
      <c r="Y154" s="63"/>
      <c r="Z154" s="63"/>
      <c r="AA154" s="63"/>
      <c r="AB154" s="12" t="s">
        <v>397</v>
      </c>
      <c r="AC154" s="61" t="s">
        <v>297</v>
      </c>
      <c r="AD154" s="61" t="s">
        <v>49</v>
      </c>
      <c r="AE154" s="16" t="s">
        <v>460</v>
      </c>
      <c r="AF154" s="61" t="s">
        <v>298</v>
      </c>
      <c r="AG154" s="64"/>
      <c r="AH154" s="71" t="s">
        <v>131</v>
      </c>
      <c r="AI154" s="71">
        <v>20</v>
      </c>
      <c r="AJ154" s="71" t="s">
        <v>291</v>
      </c>
      <c r="AK154" s="41" t="s">
        <v>227</v>
      </c>
      <c r="AL154" s="64">
        <f>CR154-BU154</f>
        <v>45.439686113380347</v>
      </c>
      <c r="AM154" s="64" t="s">
        <v>21</v>
      </c>
      <c r="AN154" s="64"/>
      <c r="AO154" s="64"/>
      <c r="AP154" s="17" t="s">
        <v>123</v>
      </c>
      <c r="AQ154" s="17" t="s">
        <v>77</v>
      </c>
      <c r="AR154" s="64"/>
      <c r="AS154" s="64">
        <f t="shared" si="12"/>
        <v>33.677412027136988</v>
      </c>
      <c r="AT154" s="17" t="s">
        <v>156</v>
      </c>
      <c r="AU154" s="64"/>
      <c r="AV154" s="17">
        <v>3</v>
      </c>
      <c r="AW154" s="64"/>
      <c r="AX154" s="65"/>
      <c r="AY154" s="67">
        <f>DA154-CI154</f>
        <v>-1.7675241139694113</v>
      </c>
      <c r="AZ154" s="66" t="s">
        <v>21</v>
      </c>
      <c r="BA154" s="66"/>
      <c r="BB154" s="82"/>
      <c r="BC154" s="66">
        <f t="shared" si="13"/>
        <v>3.6313434255864672</v>
      </c>
      <c r="BD154" s="66"/>
      <c r="BE154" s="19">
        <v>3</v>
      </c>
      <c r="BF154" s="68"/>
      <c r="BG154" s="61"/>
      <c r="BH154" s="61"/>
      <c r="BI154" s="61"/>
      <c r="BJ154" s="61"/>
      <c r="BK154" s="61"/>
      <c r="BL154" s="61"/>
      <c r="BM154" s="61"/>
      <c r="BN154" s="61"/>
      <c r="BO154" s="61"/>
      <c r="BP154" s="48"/>
      <c r="BQ154" s="48" t="s">
        <v>131</v>
      </c>
      <c r="BR154" s="48">
        <v>20</v>
      </c>
      <c r="BS154" s="48" t="s">
        <v>291</v>
      </c>
      <c r="BT154" s="21" t="s">
        <v>220</v>
      </c>
      <c r="BU154" s="48">
        <f>AVERAGE(BU151:BU153)</f>
        <v>3.3437049175383535</v>
      </c>
      <c r="BV154" s="48" t="s">
        <v>142</v>
      </c>
      <c r="BW154" s="48" t="s">
        <v>55</v>
      </c>
      <c r="BX154" s="48">
        <f>_xlfn.STDEV.S(BU151:BU153)</f>
        <v>3.0664366525756854</v>
      </c>
      <c r="BY154" s="48"/>
      <c r="BZ154" s="48"/>
      <c r="CA154" s="48" t="s">
        <v>77</v>
      </c>
      <c r="CB154" s="48"/>
      <c r="CC154" s="48"/>
      <c r="CD154" s="48"/>
      <c r="CE154" s="48"/>
      <c r="CF154" s="48">
        <v>3</v>
      </c>
      <c r="CG154" s="48" t="s">
        <v>300</v>
      </c>
      <c r="CH154" s="47"/>
      <c r="CI154" s="47">
        <v>2.8593145245977101</v>
      </c>
      <c r="CJ154" s="47" t="s">
        <v>142</v>
      </c>
      <c r="CK154" s="47">
        <v>3.5668892034579653</v>
      </c>
      <c r="CL154" s="47"/>
      <c r="CM154" s="47"/>
      <c r="CN154" s="47"/>
      <c r="CO154" s="47">
        <v>3</v>
      </c>
      <c r="CP154" s="47" t="s">
        <v>301</v>
      </c>
      <c r="CQ154" s="48"/>
      <c r="CR154" s="48">
        <f>AVERAGE(CR151:CR153)</f>
        <v>48.7833910309187</v>
      </c>
      <c r="CS154" s="48" t="s">
        <v>142</v>
      </c>
      <c r="CT154" s="48">
        <f>_xlfn.STDEV.S(CR151:CR153)</f>
        <v>33.537517008587436</v>
      </c>
      <c r="CU154" s="48"/>
      <c r="CV154" s="48"/>
      <c r="CW154" s="48"/>
      <c r="CX154" s="48">
        <v>3</v>
      </c>
      <c r="CY154" s="48"/>
      <c r="CZ154" s="47"/>
      <c r="DA154" s="47">
        <f>AVERAGE(DA151:DA153)</f>
        <v>1.0917904106282987</v>
      </c>
      <c r="DB154" s="47" t="s">
        <v>142</v>
      </c>
      <c r="DC154" s="47">
        <f>_xlfn.STDEV.S(DA151:DA153)</f>
        <v>0.68114351263522976</v>
      </c>
      <c r="DD154" s="47"/>
      <c r="DE154" s="47"/>
      <c r="DF154" s="47"/>
      <c r="DG154" s="47">
        <v>3</v>
      </c>
      <c r="DH154" s="66" t="s">
        <v>299</v>
      </c>
    </row>
    <row r="155" spans="1:112" x14ac:dyDescent="0.3">
      <c r="A155" s="115" t="s">
        <v>132</v>
      </c>
      <c r="B155" s="11" t="s">
        <v>133</v>
      </c>
      <c r="C155" s="12">
        <v>2014</v>
      </c>
      <c r="D155" s="11" t="s">
        <v>134</v>
      </c>
      <c r="F155" s="13" t="s">
        <v>71</v>
      </c>
      <c r="H155" s="12">
        <v>5</v>
      </c>
      <c r="I155" s="12">
        <v>2011</v>
      </c>
      <c r="K155" s="14">
        <v>1</v>
      </c>
      <c r="L155" s="14">
        <v>3</v>
      </c>
      <c r="M155" s="14">
        <v>1</v>
      </c>
      <c r="N155" s="14">
        <v>6</v>
      </c>
      <c r="Q155" s="14" t="s">
        <v>263</v>
      </c>
      <c r="R155" s="12" t="s">
        <v>293</v>
      </c>
      <c r="S155" s="12" t="s">
        <v>135</v>
      </c>
      <c r="T155" s="15" t="s">
        <v>188</v>
      </c>
      <c r="U155" s="15" t="s">
        <v>468</v>
      </c>
      <c r="W155" s="15" t="s">
        <v>217</v>
      </c>
      <c r="AB155" s="12" t="s">
        <v>397</v>
      </c>
      <c r="AC155" s="12" t="s">
        <v>294</v>
      </c>
      <c r="AD155" s="12" t="s">
        <v>49</v>
      </c>
      <c r="AE155" s="16" t="s">
        <v>460</v>
      </c>
      <c r="AF155" s="12" t="s">
        <v>302</v>
      </c>
      <c r="AH155" s="41"/>
      <c r="AI155" s="41">
        <v>9</v>
      </c>
      <c r="AJ155" s="41"/>
      <c r="AK155" s="41" t="s">
        <v>227</v>
      </c>
      <c r="AL155" s="64"/>
      <c r="AP155" s="17" t="s">
        <v>123</v>
      </c>
      <c r="AQ155" s="17" t="s">
        <v>77</v>
      </c>
      <c r="AS155" s="64">
        <f t="shared" si="12"/>
        <v>0</v>
      </c>
      <c r="AT155" s="17" t="s">
        <v>156</v>
      </c>
      <c r="AV155" s="17">
        <v>3</v>
      </c>
      <c r="AY155" s="67"/>
      <c r="AZ155" s="19"/>
      <c r="BB155" s="83"/>
      <c r="BC155" s="66">
        <f t="shared" si="13"/>
        <v>0</v>
      </c>
      <c r="BE155" s="19">
        <v>3</v>
      </c>
      <c r="BR155" s="21">
        <v>9</v>
      </c>
      <c r="BT155" s="21" t="s">
        <v>220</v>
      </c>
      <c r="BU155" s="21">
        <v>4.4541646439468098E-2</v>
      </c>
      <c r="BW155" s="21" t="s">
        <v>55</v>
      </c>
      <c r="CI155" s="13">
        <v>0.70477021812667195</v>
      </c>
      <c r="CR155" s="21">
        <v>0</v>
      </c>
      <c r="DA155" s="13">
        <v>0</v>
      </c>
      <c r="DG155" s="13">
        <v>3</v>
      </c>
    </row>
    <row r="156" spans="1:112" x14ac:dyDescent="0.3">
      <c r="A156" s="115" t="s">
        <v>132</v>
      </c>
      <c r="B156" s="11" t="s">
        <v>133</v>
      </c>
      <c r="C156" s="12">
        <v>2014</v>
      </c>
      <c r="D156" s="11" t="s">
        <v>134</v>
      </c>
      <c r="F156" s="13" t="s">
        <v>71</v>
      </c>
      <c r="H156" s="12">
        <v>5</v>
      </c>
      <c r="I156" s="12">
        <v>2011</v>
      </c>
      <c r="K156" s="14">
        <v>1</v>
      </c>
      <c r="L156" s="14">
        <v>3</v>
      </c>
      <c r="M156" s="14">
        <v>1</v>
      </c>
      <c r="N156" s="14">
        <v>6</v>
      </c>
      <c r="Q156" s="14" t="s">
        <v>263</v>
      </c>
      <c r="R156" s="12" t="s">
        <v>293</v>
      </c>
      <c r="S156" s="12" t="s">
        <v>135</v>
      </c>
      <c r="T156" s="15" t="s">
        <v>188</v>
      </c>
      <c r="U156" s="15" t="s">
        <v>468</v>
      </c>
      <c r="W156" s="15" t="s">
        <v>217</v>
      </c>
      <c r="AB156" s="12" t="s">
        <v>397</v>
      </c>
      <c r="AC156" s="12" t="s">
        <v>295</v>
      </c>
      <c r="AD156" s="12" t="s">
        <v>49</v>
      </c>
      <c r="AE156" s="16" t="s">
        <v>460</v>
      </c>
      <c r="AF156" s="12" t="s">
        <v>302</v>
      </c>
      <c r="AH156" s="41"/>
      <c r="AI156" s="41">
        <v>9</v>
      </c>
      <c r="AJ156" s="41"/>
      <c r="AK156" s="41" t="s">
        <v>227</v>
      </c>
      <c r="AL156" s="64"/>
      <c r="AP156" s="17" t="s">
        <v>123</v>
      </c>
      <c r="AQ156" s="17" t="s">
        <v>77</v>
      </c>
      <c r="AR156" s="64"/>
      <c r="AS156" s="64">
        <f t="shared" si="12"/>
        <v>0</v>
      </c>
      <c r="AT156" s="17" t="s">
        <v>156</v>
      </c>
      <c r="AV156" s="17">
        <v>3</v>
      </c>
      <c r="AY156" s="67"/>
      <c r="AZ156" s="19"/>
      <c r="BB156" s="83"/>
      <c r="BC156" s="66">
        <f t="shared" si="13"/>
        <v>0</v>
      </c>
      <c r="BE156" s="19">
        <v>3</v>
      </c>
      <c r="BR156" s="21">
        <v>9</v>
      </c>
      <c r="BT156" s="21" t="s">
        <v>220</v>
      </c>
      <c r="BU156" s="21">
        <v>4.4541646439468098E-2</v>
      </c>
      <c r="BW156" s="21" t="s">
        <v>55</v>
      </c>
      <c r="CI156" s="13">
        <v>0</v>
      </c>
      <c r="CR156" s="21">
        <v>5.4706150250484598</v>
      </c>
      <c r="DA156" s="13">
        <v>0</v>
      </c>
      <c r="DG156" s="13">
        <v>3</v>
      </c>
    </row>
    <row r="157" spans="1:112" x14ac:dyDescent="0.3">
      <c r="A157" s="115" t="s">
        <v>132</v>
      </c>
      <c r="B157" s="11" t="s">
        <v>133</v>
      </c>
      <c r="C157" s="12">
        <v>2014</v>
      </c>
      <c r="D157" s="11" t="s">
        <v>134</v>
      </c>
      <c r="F157" s="13" t="s">
        <v>71</v>
      </c>
      <c r="H157" s="12">
        <v>5</v>
      </c>
      <c r="I157" s="12">
        <v>2011</v>
      </c>
      <c r="K157" s="14">
        <v>1</v>
      </c>
      <c r="L157" s="14">
        <v>3</v>
      </c>
      <c r="M157" s="14">
        <v>1</v>
      </c>
      <c r="N157" s="14">
        <v>6</v>
      </c>
      <c r="Q157" s="14" t="s">
        <v>263</v>
      </c>
      <c r="R157" s="12" t="s">
        <v>293</v>
      </c>
      <c r="S157" s="12" t="s">
        <v>135</v>
      </c>
      <c r="T157" s="15" t="s">
        <v>188</v>
      </c>
      <c r="U157" s="15" t="s">
        <v>468</v>
      </c>
      <c r="W157" s="15" t="s">
        <v>217</v>
      </c>
      <c r="AB157" s="12" t="s">
        <v>397</v>
      </c>
      <c r="AC157" s="12" t="s">
        <v>296</v>
      </c>
      <c r="AD157" s="12" t="s">
        <v>49</v>
      </c>
      <c r="AE157" s="16" t="s">
        <v>460</v>
      </c>
      <c r="AF157" s="12" t="s">
        <v>302</v>
      </c>
      <c r="AH157" s="41"/>
      <c r="AI157" s="41">
        <v>9</v>
      </c>
      <c r="AJ157" s="41"/>
      <c r="AK157" s="41" t="s">
        <v>227</v>
      </c>
      <c r="AL157" s="64"/>
      <c r="AP157" s="17" t="s">
        <v>123</v>
      </c>
      <c r="AQ157" s="17" t="s">
        <v>77</v>
      </c>
      <c r="AS157" s="64">
        <f t="shared" si="12"/>
        <v>0</v>
      </c>
      <c r="AT157" s="17" t="s">
        <v>156</v>
      </c>
      <c r="AV157" s="17">
        <v>3</v>
      </c>
      <c r="AY157" s="67"/>
      <c r="AZ157" s="19"/>
      <c r="BB157" s="83"/>
      <c r="BC157" s="66">
        <f t="shared" si="13"/>
        <v>0</v>
      </c>
      <c r="BE157" s="19">
        <v>3</v>
      </c>
      <c r="BR157" s="21">
        <v>9</v>
      </c>
      <c r="BT157" s="21" t="s">
        <v>220</v>
      </c>
      <c r="BU157" s="21">
        <v>0</v>
      </c>
      <c r="BW157" s="21" t="s">
        <v>55</v>
      </c>
      <c r="CI157" s="13">
        <v>0.69485086248801498</v>
      </c>
      <c r="CR157" s="21">
        <v>1.6675591678219199</v>
      </c>
      <c r="DA157" s="13">
        <v>0</v>
      </c>
      <c r="DG157" s="13">
        <v>3</v>
      </c>
    </row>
    <row r="158" spans="1:112" s="49" customFormat="1" x14ac:dyDescent="0.3">
      <c r="A158" s="117" t="s">
        <v>132</v>
      </c>
      <c r="B158" s="46" t="s">
        <v>133</v>
      </c>
      <c r="C158" s="61">
        <v>2014</v>
      </c>
      <c r="D158" s="46" t="s">
        <v>134</v>
      </c>
      <c r="E158" s="61"/>
      <c r="F158" s="47" t="s">
        <v>71</v>
      </c>
      <c r="G158" s="47"/>
      <c r="H158" s="61">
        <v>5</v>
      </c>
      <c r="I158" s="61">
        <v>2011</v>
      </c>
      <c r="J158" s="61"/>
      <c r="K158" s="62">
        <v>1</v>
      </c>
      <c r="L158" s="62">
        <v>3</v>
      </c>
      <c r="M158" s="14">
        <v>1</v>
      </c>
      <c r="N158" s="14">
        <v>6</v>
      </c>
      <c r="O158" s="62"/>
      <c r="P158" s="62"/>
      <c r="Q158" s="62" t="s">
        <v>263</v>
      </c>
      <c r="R158" s="61" t="s">
        <v>293</v>
      </c>
      <c r="S158" s="61" t="s">
        <v>135</v>
      </c>
      <c r="T158" s="63" t="s">
        <v>188</v>
      </c>
      <c r="U158" s="63" t="s">
        <v>468</v>
      </c>
      <c r="V158" s="63"/>
      <c r="W158" s="63" t="s">
        <v>217</v>
      </c>
      <c r="X158" s="63"/>
      <c r="Y158" s="63"/>
      <c r="Z158" s="63"/>
      <c r="AA158" s="63"/>
      <c r="AB158" s="12" t="s">
        <v>397</v>
      </c>
      <c r="AC158" s="61" t="s">
        <v>297</v>
      </c>
      <c r="AD158" s="61" t="s">
        <v>49</v>
      </c>
      <c r="AE158" s="16" t="s">
        <v>460</v>
      </c>
      <c r="AF158" s="61" t="s">
        <v>302</v>
      </c>
      <c r="AG158" s="64"/>
      <c r="AH158" s="71" t="s">
        <v>131</v>
      </c>
      <c r="AI158" s="71">
        <v>9</v>
      </c>
      <c r="AJ158" s="71" t="s">
        <v>291</v>
      </c>
      <c r="AK158" s="41" t="s">
        <v>227</v>
      </c>
      <c r="AL158" s="64">
        <f>CR158-BU158</f>
        <v>2.3496969666638146</v>
      </c>
      <c r="AM158" s="64" t="s">
        <v>21</v>
      </c>
      <c r="AN158" s="64"/>
      <c r="AO158" s="64"/>
      <c r="AP158" s="17" t="s">
        <v>123</v>
      </c>
      <c r="AQ158" s="17" t="s">
        <v>77</v>
      </c>
      <c r="AR158" s="64"/>
      <c r="AS158" s="64">
        <f t="shared" si="12"/>
        <v>2.8040323375510807</v>
      </c>
      <c r="AT158" s="17" t="s">
        <v>156</v>
      </c>
      <c r="AU158" s="64"/>
      <c r="AV158" s="17">
        <v>3</v>
      </c>
      <c r="AW158" s="64"/>
      <c r="AX158" s="65"/>
      <c r="AY158" s="67">
        <f>DA158-CI158</f>
        <v>-0.46654036020489564</v>
      </c>
      <c r="AZ158" s="66" t="s">
        <v>21</v>
      </c>
      <c r="BA158" s="66"/>
      <c r="BB158" s="82"/>
      <c r="BC158" s="66">
        <f t="shared" si="13"/>
        <v>0.40406624355315407</v>
      </c>
      <c r="BD158" s="66"/>
      <c r="BE158" s="19">
        <v>3</v>
      </c>
      <c r="BF158" s="68"/>
      <c r="BG158" s="61"/>
      <c r="BH158" s="61"/>
      <c r="BI158" s="61"/>
      <c r="BJ158" s="61"/>
      <c r="BK158" s="61"/>
      <c r="BL158" s="61"/>
      <c r="BM158" s="61"/>
      <c r="BN158" s="61"/>
      <c r="BO158" s="61"/>
      <c r="BP158" s="48"/>
      <c r="BQ158" s="48" t="s">
        <v>131</v>
      </c>
      <c r="BR158" s="48">
        <v>9</v>
      </c>
      <c r="BS158" s="48" t="s">
        <v>291</v>
      </c>
      <c r="BT158" s="21" t="s">
        <v>220</v>
      </c>
      <c r="BU158" s="48">
        <f>AVERAGE(BU155:BU157)</f>
        <v>2.9694430959645399E-2</v>
      </c>
      <c r="BV158" s="48" t="s">
        <v>142</v>
      </c>
      <c r="BW158" s="48" t="s">
        <v>55</v>
      </c>
      <c r="BX158" s="48">
        <f>_xlfn.STDEV.S(BU155:BU157)</f>
        <v>2.5716131561976045E-2</v>
      </c>
      <c r="BY158" s="48"/>
      <c r="BZ158" s="48"/>
      <c r="CA158" s="48" t="s">
        <v>77</v>
      </c>
      <c r="CB158" s="48"/>
      <c r="CC158" s="48"/>
      <c r="CD158" s="48"/>
      <c r="CE158" s="48"/>
      <c r="CF158" s="48">
        <v>3</v>
      </c>
      <c r="CG158" s="48"/>
      <c r="CH158" s="47"/>
      <c r="CI158" s="47">
        <f>AVERAGE(CI155:CI157)</f>
        <v>0.46654036020489564</v>
      </c>
      <c r="CJ158" s="47" t="s">
        <v>142</v>
      </c>
      <c r="CK158" s="47">
        <f>_xlfn.STDEV.S(CI155:CI157)</f>
        <v>0.40406624355315407</v>
      </c>
      <c r="CL158" s="47"/>
      <c r="CM158" s="47"/>
      <c r="CN158" s="47"/>
      <c r="CO158" s="47">
        <v>3</v>
      </c>
      <c r="CP158" s="47"/>
      <c r="CQ158" s="48"/>
      <c r="CR158" s="48">
        <f>AVERAGE(CR155:CR157)</f>
        <v>2.37939139762346</v>
      </c>
      <c r="CS158" s="48" t="s">
        <v>142</v>
      </c>
      <c r="CT158" s="48">
        <f>_xlfn.STDEV.S(CR155:CR157)</f>
        <v>2.8039144121405819</v>
      </c>
      <c r="CU158" s="48"/>
      <c r="CV158" s="48"/>
      <c r="CW158" s="48"/>
      <c r="CX158" s="48">
        <v>3</v>
      </c>
      <c r="CY158" s="48"/>
      <c r="CZ158" s="47"/>
      <c r="DA158" s="47">
        <v>0</v>
      </c>
      <c r="DB158" s="47" t="s">
        <v>142</v>
      </c>
      <c r="DC158" s="47">
        <f>_xlfn.STDEV.S(DA155:DA157)</f>
        <v>0</v>
      </c>
      <c r="DD158" s="47"/>
      <c r="DE158" s="47"/>
      <c r="DF158" s="47"/>
      <c r="DG158" s="47">
        <v>3</v>
      </c>
      <c r="DH158" s="47"/>
    </row>
    <row r="159" spans="1:112" x14ac:dyDescent="0.3">
      <c r="A159" s="115" t="s">
        <v>132</v>
      </c>
      <c r="B159" s="11" t="s">
        <v>133</v>
      </c>
      <c r="C159" s="12">
        <v>2014</v>
      </c>
      <c r="D159" s="11" t="s">
        <v>134</v>
      </c>
      <c r="F159" s="13" t="s">
        <v>71</v>
      </c>
      <c r="H159" s="12">
        <v>5</v>
      </c>
      <c r="I159" s="12">
        <v>2011</v>
      </c>
      <c r="K159" s="14">
        <v>1</v>
      </c>
      <c r="L159" s="14">
        <v>3</v>
      </c>
      <c r="M159" s="14">
        <v>1</v>
      </c>
      <c r="N159" s="14">
        <v>6</v>
      </c>
      <c r="Q159" s="14" t="s">
        <v>263</v>
      </c>
      <c r="R159" s="12" t="s">
        <v>293</v>
      </c>
      <c r="S159" s="12" t="s">
        <v>135</v>
      </c>
      <c r="T159" s="15" t="s">
        <v>188</v>
      </c>
      <c r="U159" s="15" t="s">
        <v>468</v>
      </c>
      <c r="W159" s="15" t="s">
        <v>217</v>
      </c>
      <c r="AB159" s="12" t="s">
        <v>397</v>
      </c>
      <c r="AC159" s="12" t="s">
        <v>294</v>
      </c>
      <c r="AD159" s="12" t="s">
        <v>49</v>
      </c>
      <c r="AE159" s="16" t="s">
        <v>460</v>
      </c>
      <c r="AF159" s="12" t="s">
        <v>302</v>
      </c>
      <c r="AH159" s="41"/>
      <c r="AI159" s="41">
        <v>20</v>
      </c>
      <c r="AJ159" s="41"/>
      <c r="AK159" s="41" t="s">
        <v>227</v>
      </c>
      <c r="AL159" s="64"/>
      <c r="AP159" s="17" t="s">
        <v>123</v>
      </c>
      <c r="AQ159" s="17" t="s">
        <v>77</v>
      </c>
      <c r="AS159" s="64">
        <f t="shared" ref="AS159:AS186" si="14">SQRT(((BX159*BX159)+(CT159*CT159)))</f>
        <v>0</v>
      </c>
      <c r="AT159" s="17" t="s">
        <v>156</v>
      </c>
      <c r="AV159" s="17">
        <v>3</v>
      </c>
      <c r="AY159" s="67"/>
      <c r="AZ159" s="19"/>
      <c r="BB159" s="83"/>
      <c r="BC159" s="66">
        <f t="shared" ref="BC159:BC186" si="15">SQRT(((CK159*CK159)+(DC159*DC159)))</f>
        <v>0</v>
      </c>
      <c r="BE159" s="19">
        <v>3</v>
      </c>
      <c r="BR159" s="21">
        <v>20</v>
      </c>
      <c r="BT159" s="21" t="s">
        <v>220</v>
      </c>
      <c r="BU159" s="21">
        <v>0</v>
      </c>
      <c r="BW159" s="21" t="s">
        <v>55</v>
      </c>
      <c r="CI159" s="13">
        <v>0.70477021812667195</v>
      </c>
      <c r="CP159" s="13" t="s">
        <v>301</v>
      </c>
      <c r="CR159" s="21">
        <v>5.1468122694720204</v>
      </c>
      <c r="DA159" s="13">
        <v>0</v>
      </c>
      <c r="DG159" s="13">
        <v>3</v>
      </c>
    </row>
    <row r="160" spans="1:112" x14ac:dyDescent="0.3">
      <c r="A160" s="115" t="s">
        <v>132</v>
      </c>
      <c r="B160" s="11" t="s">
        <v>133</v>
      </c>
      <c r="C160" s="12">
        <v>2014</v>
      </c>
      <c r="D160" s="11" t="s">
        <v>134</v>
      </c>
      <c r="F160" s="13" t="s">
        <v>71</v>
      </c>
      <c r="H160" s="12">
        <v>5</v>
      </c>
      <c r="I160" s="12">
        <v>2011</v>
      </c>
      <c r="K160" s="14">
        <v>1</v>
      </c>
      <c r="L160" s="14">
        <v>3</v>
      </c>
      <c r="M160" s="14">
        <v>1</v>
      </c>
      <c r="N160" s="14">
        <v>6</v>
      </c>
      <c r="Q160" s="14" t="s">
        <v>263</v>
      </c>
      <c r="R160" s="12" t="s">
        <v>293</v>
      </c>
      <c r="S160" s="12" t="s">
        <v>135</v>
      </c>
      <c r="T160" s="15" t="s">
        <v>188</v>
      </c>
      <c r="U160" s="15" t="s">
        <v>468</v>
      </c>
      <c r="W160" s="15" t="s">
        <v>217</v>
      </c>
      <c r="AB160" s="12" t="s">
        <v>397</v>
      </c>
      <c r="AC160" s="12" t="s">
        <v>295</v>
      </c>
      <c r="AD160" s="12" t="s">
        <v>49</v>
      </c>
      <c r="AE160" s="16" t="s">
        <v>460</v>
      </c>
      <c r="AF160" s="12" t="s">
        <v>302</v>
      </c>
      <c r="AH160" s="41"/>
      <c r="AI160" s="41">
        <v>20</v>
      </c>
      <c r="AJ160" s="41"/>
      <c r="AK160" s="41" t="s">
        <v>227</v>
      </c>
      <c r="AL160" s="64"/>
      <c r="AP160" s="17" t="s">
        <v>123</v>
      </c>
      <c r="AQ160" s="17" t="s">
        <v>77</v>
      </c>
      <c r="AR160" s="64"/>
      <c r="AS160" s="64">
        <f t="shared" si="14"/>
        <v>0</v>
      </c>
      <c r="AT160" s="17" t="s">
        <v>156</v>
      </c>
      <c r="AV160" s="17">
        <v>3</v>
      </c>
      <c r="AY160" s="67"/>
      <c r="AZ160" s="19"/>
      <c r="BB160" s="83"/>
      <c r="BC160" s="66">
        <f t="shared" si="15"/>
        <v>0</v>
      </c>
      <c r="BE160" s="19">
        <v>3</v>
      </c>
      <c r="BR160" s="21">
        <v>20</v>
      </c>
      <c r="BT160" s="21" t="s">
        <v>220</v>
      </c>
      <c r="BU160" s="21">
        <v>3.52279381221445</v>
      </c>
      <c r="BW160" s="21" t="s">
        <v>55</v>
      </c>
      <c r="CI160" s="13">
        <v>0</v>
      </c>
      <c r="CP160" s="13" t="s">
        <v>301</v>
      </c>
      <c r="CR160" s="21">
        <v>2.0148839164619501</v>
      </c>
      <c r="DA160" s="13">
        <v>0</v>
      </c>
      <c r="DG160" s="13">
        <v>3</v>
      </c>
    </row>
    <row r="161" spans="1:112" x14ac:dyDescent="0.3">
      <c r="A161" s="115" t="s">
        <v>132</v>
      </c>
      <c r="B161" s="11" t="s">
        <v>133</v>
      </c>
      <c r="C161" s="12">
        <v>2014</v>
      </c>
      <c r="D161" s="11" t="s">
        <v>134</v>
      </c>
      <c r="F161" s="13" t="s">
        <v>71</v>
      </c>
      <c r="H161" s="12">
        <v>5</v>
      </c>
      <c r="I161" s="12">
        <v>2011</v>
      </c>
      <c r="K161" s="14">
        <v>1</v>
      </c>
      <c r="L161" s="14">
        <v>3</v>
      </c>
      <c r="M161" s="14">
        <v>1</v>
      </c>
      <c r="N161" s="14">
        <v>6</v>
      </c>
      <c r="Q161" s="14" t="s">
        <v>263</v>
      </c>
      <c r="R161" s="12" t="s">
        <v>293</v>
      </c>
      <c r="S161" s="12" t="s">
        <v>135</v>
      </c>
      <c r="T161" s="15" t="s">
        <v>188</v>
      </c>
      <c r="U161" s="15" t="s">
        <v>468</v>
      </c>
      <c r="W161" s="15" t="s">
        <v>217</v>
      </c>
      <c r="AB161" s="12" t="s">
        <v>397</v>
      </c>
      <c r="AC161" s="12" t="s">
        <v>296</v>
      </c>
      <c r="AD161" s="12" t="s">
        <v>49</v>
      </c>
      <c r="AE161" s="16" t="s">
        <v>460</v>
      </c>
      <c r="AF161" s="12" t="s">
        <v>302</v>
      </c>
      <c r="AH161" s="41"/>
      <c r="AI161" s="41">
        <v>20</v>
      </c>
      <c r="AJ161" s="41"/>
      <c r="AK161" s="41" t="s">
        <v>227</v>
      </c>
      <c r="AL161" s="64"/>
      <c r="AP161" s="17" t="s">
        <v>123</v>
      </c>
      <c r="AQ161" s="17" t="s">
        <v>77</v>
      </c>
      <c r="AS161" s="64">
        <f t="shared" si="14"/>
        <v>0</v>
      </c>
      <c r="AT161" s="17" t="s">
        <v>156</v>
      </c>
      <c r="AV161" s="17">
        <v>3</v>
      </c>
      <c r="AY161" s="67"/>
      <c r="AZ161" s="19"/>
      <c r="BB161" s="83"/>
      <c r="BC161" s="66">
        <f t="shared" si="15"/>
        <v>0</v>
      </c>
      <c r="BE161" s="19">
        <v>3</v>
      </c>
      <c r="BR161" s="21">
        <v>20</v>
      </c>
      <c r="BT161" s="21" t="s">
        <v>220</v>
      </c>
      <c r="BU161" s="21">
        <v>2.6319608834260602</v>
      </c>
      <c r="BW161" s="21" t="s">
        <v>55</v>
      </c>
      <c r="CI161" s="13">
        <v>0.69485086248801498</v>
      </c>
      <c r="CP161" s="13" t="s">
        <v>301</v>
      </c>
      <c r="CR161" s="21">
        <v>0</v>
      </c>
      <c r="DA161" s="13">
        <v>0</v>
      </c>
      <c r="DG161" s="13">
        <v>3</v>
      </c>
    </row>
    <row r="162" spans="1:112" s="49" customFormat="1" x14ac:dyDescent="0.3">
      <c r="A162" s="117" t="s">
        <v>132</v>
      </c>
      <c r="B162" s="46" t="s">
        <v>133</v>
      </c>
      <c r="C162" s="61">
        <v>2014</v>
      </c>
      <c r="D162" s="46" t="s">
        <v>134</v>
      </c>
      <c r="E162" s="61"/>
      <c r="F162" s="47" t="s">
        <v>71</v>
      </c>
      <c r="G162" s="47"/>
      <c r="H162" s="61">
        <v>5</v>
      </c>
      <c r="I162" s="61">
        <v>2011</v>
      </c>
      <c r="J162" s="61"/>
      <c r="K162" s="62">
        <v>1</v>
      </c>
      <c r="L162" s="62">
        <v>3</v>
      </c>
      <c r="M162" s="14">
        <v>1</v>
      </c>
      <c r="N162" s="14">
        <v>6</v>
      </c>
      <c r="O162" s="62"/>
      <c r="P162" s="62"/>
      <c r="Q162" s="62" t="s">
        <v>263</v>
      </c>
      <c r="R162" s="61" t="s">
        <v>293</v>
      </c>
      <c r="S162" s="61" t="s">
        <v>135</v>
      </c>
      <c r="T162" s="63" t="s">
        <v>188</v>
      </c>
      <c r="U162" s="63" t="s">
        <v>468</v>
      </c>
      <c r="V162" s="63"/>
      <c r="W162" s="63" t="s">
        <v>217</v>
      </c>
      <c r="X162" s="63"/>
      <c r="Y162" s="63"/>
      <c r="Z162" s="63"/>
      <c r="AA162" s="63"/>
      <c r="AB162" s="12" t="s">
        <v>397</v>
      </c>
      <c r="AC162" s="61" t="s">
        <v>297</v>
      </c>
      <c r="AD162" s="61" t="s">
        <v>49</v>
      </c>
      <c r="AE162" s="16" t="s">
        <v>460</v>
      </c>
      <c r="AF162" s="61" t="s">
        <v>302</v>
      </c>
      <c r="AG162" s="64"/>
      <c r="AH162" s="71" t="s">
        <v>131</v>
      </c>
      <c r="AI162" s="71">
        <v>20</v>
      </c>
      <c r="AJ162" s="71" t="s">
        <v>291</v>
      </c>
      <c r="AK162" s="41" t="s">
        <v>227</v>
      </c>
      <c r="AL162" s="64">
        <f>CR162-BU162</f>
        <v>0.33564716343115375</v>
      </c>
      <c r="AM162" s="64" t="s">
        <v>21</v>
      </c>
      <c r="AN162" s="64"/>
      <c r="AO162" s="64"/>
      <c r="AP162" s="17" t="s">
        <v>123</v>
      </c>
      <c r="AQ162" s="17" t="s">
        <v>77</v>
      </c>
      <c r="AR162" s="64"/>
      <c r="AS162" s="64">
        <f t="shared" si="14"/>
        <v>3.1751453138575183</v>
      </c>
      <c r="AT162" s="17" t="s">
        <v>156</v>
      </c>
      <c r="AU162" s="64"/>
      <c r="AV162" s="17">
        <v>3</v>
      </c>
      <c r="AW162" s="64"/>
      <c r="AX162" s="65"/>
      <c r="AY162" s="67">
        <f>DA162-CI162</f>
        <v>-0.46654036020489564</v>
      </c>
      <c r="AZ162" s="66" t="s">
        <v>21</v>
      </c>
      <c r="BA162" s="66"/>
      <c r="BB162" s="82"/>
      <c r="BC162" s="66">
        <f t="shared" si="15"/>
        <v>0.40406624355315407</v>
      </c>
      <c r="BD162" s="66"/>
      <c r="BE162" s="19">
        <v>3</v>
      </c>
      <c r="BF162" s="68"/>
      <c r="BG162" s="61"/>
      <c r="BH162" s="61"/>
      <c r="BI162" s="61"/>
      <c r="BJ162" s="61"/>
      <c r="BK162" s="61"/>
      <c r="BL162" s="61"/>
      <c r="BM162" s="61"/>
      <c r="BN162" s="61"/>
      <c r="BO162" s="61"/>
      <c r="BP162" s="48"/>
      <c r="BQ162" s="48" t="s">
        <v>131</v>
      </c>
      <c r="BR162" s="48">
        <v>20</v>
      </c>
      <c r="BS162" s="48" t="s">
        <v>291</v>
      </c>
      <c r="BT162" s="21" t="s">
        <v>220</v>
      </c>
      <c r="BU162" s="48">
        <f>AVERAGE(BU159:BU161)</f>
        <v>2.0515848985468366</v>
      </c>
      <c r="BV162" s="48" t="s">
        <v>142</v>
      </c>
      <c r="BW162" s="48" t="s">
        <v>55</v>
      </c>
      <c r="BX162" s="48">
        <f>_xlfn.STDEV.S(BU159:BU161)</f>
        <v>1.8317058371126353</v>
      </c>
      <c r="BY162" s="48"/>
      <c r="BZ162" s="48"/>
      <c r="CA162" s="48" t="s">
        <v>77</v>
      </c>
      <c r="CB162" s="48"/>
      <c r="CC162" s="48"/>
      <c r="CD162" s="48"/>
      <c r="CE162" s="48"/>
      <c r="CF162" s="48">
        <v>3</v>
      </c>
      <c r="CG162" s="48"/>
      <c r="CH162" s="47"/>
      <c r="CI162" s="47">
        <f>AVERAGE(CI159:CI161)</f>
        <v>0.46654036020489564</v>
      </c>
      <c r="CJ162" s="47" t="s">
        <v>142</v>
      </c>
      <c r="CK162" s="47">
        <f>_xlfn.STDEV.S(CI159:CI161)</f>
        <v>0.40406624355315407</v>
      </c>
      <c r="CL162" s="47"/>
      <c r="CM162" s="47"/>
      <c r="CN162" s="47"/>
      <c r="CO162" s="47">
        <v>3</v>
      </c>
      <c r="CP162" s="47" t="s">
        <v>301</v>
      </c>
      <c r="CQ162" s="48"/>
      <c r="CR162" s="48">
        <f>AVERAGE(CR159:CR161)</f>
        <v>2.3872320619779903</v>
      </c>
      <c r="CS162" s="48" t="s">
        <v>142</v>
      </c>
      <c r="CT162" s="48">
        <f>_xlfn.STDEV.S(CR159:CR161)</f>
        <v>2.5935306997216858</v>
      </c>
      <c r="CU162" s="48"/>
      <c r="CV162" s="48"/>
      <c r="CW162" s="48"/>
      <c r="CX162" s="48">
        <v>3</v>
      </c>
      <c r="CY162" s="48"/>
      <c r="CZ162" s="47"/>
      <c r="DA162" s="47">
        <v>0</v>
      </c>
      <c r="DB162" s="47" t="s">
        <v>142</v>
      </c>
      <c r="DC162" s="47">
        <f>_xlfn.STDEV.S(DA159:DA161)</f>
        <v>0</v>
      </c>
      <c r="DD162" s="47"/>
      <c r="DE162" s="47"/>
      <c r="DF162" s="47"/>
      <c r="DG162" s="47">
        <v>3</v>
      </c>
      <c r="DH162" s="66" t="s">
        <v>299</v>
      </c>
    </row>
    <row r="163" spans="1:112" x14ac:dyDescent="0.3">
      <c r="A163" s="115" t="s">
        <v>132</v>
      </c>
      <c r="B163" s="11" t="s">
        <v>133</v>
      </c>
      <c r="C163" s="12">
        <v>2014</v>
      </c>
      <c r="D163" s="11" t="s">
        <v>134</v>
      </c>
      <c r="F163" s="13" t="s">
        <v>71</v>
      </c>
      <c r="H163" s="12">
        <v>0.2</v>
      </c>
      <c r="I163" s="12">
        <v>2006</v>
      </c>
      <c r="K163" s="14">
        <v>1</v>
      </c>
      <c r="L163" s="14">
        <v>3</v>
      </c>
      <c r="M163" s="14">
        <v>1</v>
      </c>
      <c r="N163" s="14">
        <v>6</v>
      </c>
      <c r="Q163" s="14" t="s">
        <v>263</v>
      </c>
      <c r="R163" s="12" t="s">
        <v>293</v>
      </c>
      <c r="S163" s="12" t="s">
        <v>135</v>
      </c>
      <c r="T163" s="15" t="s">
        <v>188</v>
      </c>
      <c r="U163" s="15" t="s">
        <v>468</v>
      </c>
      <c r="W163" s="15" t="s">
        <v>217</v>
      </c>
      <c r="AB163" s="12" t="s">
        <v>397</v>
      </c>
      <c r="AC163" s="12" t="s">
        <v>294</v>
      </c>
      <c r="AD163" s="12" t="s">
        <v>120</v>
      </c>
      <c r="AE163" s="16" t="s">
        <v>460</v>
      </c>
      <c r="AF163" s="12" t="s">
        <v>298</v>
      </c>
      <c r="AH163" s="41"/>
      <c r="AI163" s="41">
        <v>9</v>
      </c>
      <c r="AJ163" s="41"/>
      <c r="AK163" s="41" t="s">
        <v>227</v>
      </c>
      <c r="AL163" s="64"/>
      <c r="AP163" s="17" t="s">
        <v>123</v>
      </c>
      <c r="AQ163" s="17" t="s">
        <v>77</v>
      </c>
      <c r="AS163" s="64">
        <f t="shared" si="14"/>
        <v>0</v>
      </c>
      <c r="AT163" s="17" t="s">
        <v>156</v>
      </c>
      <c r="AV163" s="17">
        <v>3</v>
      </c>
      <c r="AY163" s="67"/>
      <c r="AZ163" s="19"/>
      <c r="BB163" s="83"/>
      <c r="BC163" s="66">
        <f t="shared" si="15"/>
        <v>0</v>
      </c>
      <c r="BE163" s="19">
        <v>3</v>
      </c>
      <c r="BR163" s="21">
        <v>9</v>
      </c>
      <c r="BT163" s="21" t="s">
        <v>220</v>
      </c>
      <c r="BU163" s="21">
        <v>1.88260727596185</v>
      </c>
      <c r="BW163" s="21" t="s">
        <v>55</v>
      </c>
      <c r="CI163" s="13">
        <v>3.0179140441151602</v>
      </c>
      <c r="CR163" s="21">
        <v>10.729397723306199</v>
      </c>
      <c r="DA163" s="13">
        <v>0.97575805343812205</v>
      </c>
      <c r="DG163" s="13">
        <v>3</v>
      </c>
    </row>
    <row r="164" spans="1:112" x14ac:dyDescent="0.3">
      <c r="A164" s="115" t="s">
        <v>132</v>
      </c>
      <c r="B164" s="11" t="s">
        <v>133</v>
      </c>
      <c r="C164" s="12">
        <v>2014</v>
      </c>
      <c r="D164" s="11" t="s">
        <v>134</v>
      </c>
      <c r="F164" s="13" t="s">
        <v>71</v>
      </c>
      <c r="H164" s="12">
        <v>0.2</v>
      </c>
      <c r="I164" s="12">
        <v>2006</v>
      </c>
      <c r="K164" s="14">
        <v>1</v>
      </c>
      <c r="L164" s="14">
        <v>3</v>
      </c>
      <c r="M164" s="14">
        <v>1</v>
      </c>
      <c r="N164" s="14">
        <v>6</v>
      </c>
      <c r="Q164" s="14" t="s">
        <v>263</v>
      </c>
      <c r="R164" s="12" t="s">
        <v>293</v>
      </c>
      <c r="S164" s="12" t="s">
        <v>135</v>
      </c>
      <c r="T164" s="15" t="s">
        <v>188</v>
      </c>
      <c r="U164" s="15" t="s">
        <v>468</v>
      </c>
      <c r="W164" s="15" t="s">
        <v>217</v>
      </c>
      <c r="AB164" s="12" t="s">
        <v>397</v>
      </c>
      <c r="AC164" s="12" t="s">
        <v>295</v>
      </c>
      <c r="AD164" s="12" t="s">
        <v>120</v>
      </c>
      <c r="AE164" s="16" t="s">
        <v>460</v>
      </c>
      <c r="AF164" s="12" t="s">
        <v>298</v>
      </c>
      <c r="AH164" s="41"/>
      <c r="AI164" s="41">
        <v>9</v>
      </c>
      <c r="AJ164" s="41"/>
      <c r="AK164" s="41" t="s">
        <v>227</v>
      </c>
      <c r="AL164" s="64"/>
      <c r="AP164" s="17" t="s">
        <v>123</v>
      </c>
      <c r="AQ164" s="17" t="s">
        <v>77</v>
      </c>
      <c r="AR164" s="64"/>
      <c r="AS164" s="64">
        <f t="shared" si="14"/>
        <v>0</v>
      </c>
      <c r="AT164" s="17" t="s">
        <v>156</v>
      </c>
      <c r="AV164" s="17">
        <v>3</v>
      </c>
      <c r="AY164" s="67"/>
      <c r="AZ164" s="19"/>
      <c r="BB164" s="83"/>
      <c r="BC164" s="66">
        <f t="shared" si="15"/>
        <v>0</v>
      </c>
      <c r="BE164" s="19">
        <v>3</v>
      </c>
      <c r="BR164" s="21">
        <v>9</v>
      </c>
      <c r="BT164" s="21" t="s">
        <v>220</v>
      </c>
      <c r="BU164" s="21">
        <v>1.8236069043946299</v>
      </c>
      <c r="BW164" s="21" t="s">
        <v>55</v>
      </c>
      <c r="CI164" s="13">
        <v>2.0784119441973599</v>
      </c>
      <c r="CR164" s="21">
        <v>7.7095695449990398</v>
      </c>
      <c r="DA164" s="13">
        <v>0</v>
      </c>
      <c r="DG164" s="13">
        <v>3</v>
      </c>
    </row>
    <row r="165" spans="1:112" x14ac:dyDescent="0.3">
      <c r="A165" s="115" t="s">
        <v>132</v>
      </c>
      <c r="B165" s="11" t="s">
        <v>133</v>
      </c>
      <c r="C165" s="12">
        <v>2014</v>
      </c>
      <c r="D165" s="11" t="s">
        <v>134</v>
      </c>
      <c r="F165" s="13" t="s">
        <v>71</v>
      </c>
      <c r="H165" s="12">
        <v>0.2</v>
      </c>
      <c r="I165" s="12">
        <v>2006</v>
      </c>
      <c r="K165" s="14">
        <v>1</v>
      </c>
      <c r="L165" s="14">
        <v>3</v>
      </c>
      <c r="M165" s="14">
        <v>1</v>
      </c>
      <c r="N165" s="14">
        <v>6</v>
      </c>
      <c r="Q165" s="14" t="s">
        <v>263</v>
      </c>
      <c r="R165" s="12" t="s">
        <v>293</v>
      </c>
      <c r="S165" s="12" t="s">
        <v>135</v>
      </c>
      <c r="T165" s="15" t="s">
        <v>188</v>
      </c>
      <c r="U165" s="15" t="s">
        <v>468</v>
      </c>
      <c r="W165" s="15" t="s">
        <v>217</v>
      </c>
      <c r="AB165" s="12" t="s">
        <v>397</v>
      </c>
      <c r="AC165" s="12" t="s">
        <v>296</v>
      </c>
      <c r="AD165" s="12" t="s">
        <v>120</v>
      </c>
      <c r="AE165" s="16" t="s">
        <v>460</v>
      </c>
      <c r="AF165" s="12" t="s">
        <v>298</v>
      </c>
      <c r="AH165" s="41"/>
      <c r="AI165" s="41">
        <v>9</v>
      </c>
      <c r="AJ165" s="41"/>
      <c r="AK165" s="41" t="s">
        <v>227</v>
      </c>
      <c r="AL165" s="64"/>
      <c r="AP165" s="17" t="s">
        <v>123</v>
      </c>
      <c r="AQ165" s="17" t="s">
        <v>77</v>
      </c>
      <c r="AS165" s="64">
        <f t="shared" si="14"/>
        <v>0</v>
      </c>
      <c r="AT165" s="17" t="s">
        <v>156</v>
      </c>
      <c r="AV165" s="17">
        <v>3</v>
      </c>
      <c r="AY165" s="67"/>
      <c r="AZ165" s="19"/>
      <c r="BB165" s="83"/>
      <c r="BC165" s="66">
        <f t="shared" si="15"/>
        <v>0</v>
      </c>
      <c r="BE165" s="19">
        <v>3</v>
      </c>
      <c r="BR165" s="21">
        <v>9</v>
      </c>
      <c r="BT165" s="21" t="s">
        <v>220</v>
      </c>
      <c r="BU165" s="21">
        <v>0.81665972323871505</v>
      </c>
      <c r="BW165" s="21" t="s">
        <v>55</v>
      </c>
      <c r="CI165" s="13">
        <v>1.0046952585770099</v>
      </c>
      <c r="CR165" s="21">
        <v>5.7637958406989904</v>
      </c>
      <c r="DA165" s="13">
        <v>0.98589170504318002</v>
      </c>
      <c r="DG165" s="13">
        <v>3</v>
      </c>
    </row>
    <row r="166" spans="1:112" s="49" customFormat="1" x14ac:dyDescent="0.3">
      <c r="A166" s="117" t="s">
        <v>132</v>
      </c>
      <c r="B166" s="46" t="s">
        <v>133</v>
      </c>
      <c r="C166" s="61">
        <v>2014</v>
      </c>
      <c r="D166" s="46" t="s">
        <v>134</v>
      </c>
      <c r="E166" s="61"/>
      <c r="F166" s="47" t="s">
        <v>71</v>
      </c>
      <c r="G166" s="47"/>
      <c r="H166" s="61">
        <v>0.2</v>
      </c>
      <c r="I166" s="61">
        <v>2006</v>
      </c>
      <c r="J166" s="61"/>
      <c r="K166" s="62">
        <v>1</v>
      </c>
      <c r="L166" s="62">
        <v>3</v>
      </c>
      <c r="M166" s="14">
        <v>1</v>
      </c>
      <c r="N166" s="14">
        <v>6</v>
      </c>
      <c r="O166" s="62"/>
      <c r="P166" s="62"/>
      <c r="Q166" s="62" t="s">
        <v>263</v>
      </c>
      <c r="R166" s="61" t="s">
        <v>293</v>
      </c>
      <c r="S166" s="61" t="s">
        <v>135</v>
      </c>
      <c r="T166" s="63" t="s">
        <v>188</v>
      </c>
      <c r="U166" s="63" t="s">
        <v>468</v>
      </c>
      <c r="V166" s="63"/>
      <c r="W166" s="63" t="s">
        <v>217</v>
      </c>
      <c r="X166" s="63"/>
      <c r="Y166" s="63"/>
      <c r="Z166" s="63"/>
      <c r="AA166" s="63"/>
      <c r="AB166" s="12" t="s">
        <v>397</v>
      </c>
      <c r="AC166" s="61" t="s">
        <v>297</v>
      </c>
      <c r="AD166" s="61" t="s">
        <v>120</v>
      </c>
      <c r="AE166" s="16" t="s">
        <v>460</v>
      </c>
      <c r="AF166" s="61" t="s">
        <v>298</v>
      </c>
      <c r="AG166" s="64"/>
      <c r="AH166" s="71" t="s">
        <v>131</v>
      </c>
      <c r="AI166" s="71">
        <v>9</v>
      </c>
      <c r="AJ166" s="71" t="s">
        <v>291</v>
      </c>
      <c r="AK166" s="41" t="s">
        <v>227</v>
      </c>
      <c r="AL166" s="64">
        <f>CR166-BU166</f>
        <v>6.5599630684696777</v>
      </c>
      <c r="AM166" s="64" t="s">
        <v>21</v>
      </c>
      <c r="AN166" s="64"/>
      <c r="AO166" s="64"/>
      <c r="AP166" s="17" t="s">
        <v>123</v>
      </c>
      <c r="AQ166" s="17" t="s">
        <v>77</v>
      </c>
      <c r="AR166" s="64"/>
      <c r="AS166" s="64">
        <f t="shared" si="14"/>
        <v>2.5728151716888892</v>
      </c>
      <c r="AT166" s="17" t="s">
        <v>156</v>
      </c>
      <c r="AU166" s="64"/>
      <c r="AV166" s="17">
        <v>3</v>
      </c>
      <c r="AW166" s="64"/>
      <c r="AX166" s="65"/>
      <c r="AY166" s="67">
        <f>DA166-CI166</f>
        <v>-1.3797904961360761</v>
      </c>
      <c r="AZ166" s="66" t="s">
        <v>21</v>
      </c>
      <c r="BA166" s="66"/>
      <c r="BB166" s="82"/>
      <c r="BC166" s="66">
        <f t="shared" si="15"/>
        <v>1.1556218036905757</v>
      </c>
      <c r="BD166" s="66"/>
      <c r="BE166" s="19">
        <v>3</v>
      </c>
      <c r="BF166" s="68"/>
      <c r="BG166" s="61"/>
      <c r="BH166" s="61"/>
      <c r="BI166" s="61"/>
      <c r="BJ166" s="61"/>
      <c r="BK166" s="61"/>
      <c r="BL166" s="61"/>
      <c r="BM166" s="61"/>
      <c r="BN166" s="61"/>
      <c r="BO166" s="61"/>
      <c r="BP166" s="48"/>
      <c r="BQ166" s="48" t="s">
        <v>131</v>
      </c>
      <c r="BR166" s="48">
        <v>9</v>
      </c>
      <c r="BS166" s="48" t="s">
        <v>291</v>
      </c>
      <c r="BT166" s="21" t="s">
        <v>220</v>
      </c>
      <c r="BU166" s="48">
        <f>AVERAGE(BU163:BU165)</f>
        <v>1.5076246345317317</v>
      </c>
      <c r="BV166" s="48" t="s">
        <v>142</v>
      </c>
      <c r="BW166" s="48" t="s">
        <v>55</v>
      </c>
      <c r="BX166" s="48">
        <f>_xlfn.STDEV.S(BU163:BU165)</f>
        <v>0.59911988987171183</v>
      </c>
      <c r="BY166" s="48"/>
      <c r="BZ166" s="48"/>
      <c r="CA166" s="48" t="s">
        <v>77</v>
      </c>
      <c r="CB166" s="48"/>
      <c r="CC166" s="48"/>
      <c r="CD166" s="48"/>
      <c r="CE166" s="48"/>
      <c r="CF166" s="48">
        <v>3</v>
      </c>
      <c r="CG166" s="48"/>
      <c r="CH166" s="47"/>
      <c r="CI166" s="47">
        <f>AVERAGE(CI163:CI165)</f>
        <v>2.0336737489631767</v>
      </c>
      <c r="CJ166" s="47" t="s">
        <v>142</v>
      </c>
      <c r="CK166" s="47">
        <f>_xlfn.STDEV.S(CI163:CI165)</f>
        <v>1.0073547533989868</v>
      </c>
      <c r="CL166" s="47"/>
      <c r="CM166" s="47"/>
      <c r="CN166" s="47"/>
      <c r="CO166" s="47">
        <v>3</v>
      </c>
      <c r="CP166" s="47"/>
      <c r="CQ166" s="48"/>
      <c r="CR166" s="48">
        <f>AVERAGE(CR163:CR165)</f>
        <v>8.0675877030014096</v>
      </c>
      <c r="CS166" s="48" t="s">
        <v>142</v>
      </c>
      <c r="CT166" s="48">
        <f>_xlfn.STDEV.S(CR163:CR165)</f>
        <v>2.5020857829484253</v>
      </c>
      <c r="CU166" s="48"/>
      <c r="CV166" s="48"/>
      <c r="CW166" s="48"/>
      <c r="CX166" s="48">
        <v>3</v>
      </c>
      <c r="CY166" s="48"/>
      <c r="CZ166" s="47"/>
      <c r="DA166" s="47">
        <f>AVERAGE(DA163:DA165)</f>
        <v>0.65388325282710069</v>
      </c>
      <c r="DB166" s="47" t="s">
        <v>142</v>
      </c>
      <c r="DC166" s="47">
        <f>_xlfn.STDEV.S(DA163:DA165)</f>
        <v>0.56630217549425477</v>
      </c>
      <c r="DD166" s="47"/>
      <c r="DE166" s="47"/>
      <c r="DF166" s="47"/>
      <c r="DG166" s="47">
        <v>3</v>
      </c>
      <c r="DH166" s="47"/>
    </row>
    <row r="167" spans="1:112" x14ac:dyDescent="0.3">
      <c r="A167" s="115" t="s">
        <v>132</v>
      </c>
      <c r="B167" s="11" t="s">
        <v>133</v>
      </c>
      <c r="C167" s="12">
        <v>2014</v>
      </c>
      <c r="D167" s="11" t="s">
        <v>134</v>
      </c>
      <c r="F167" s="13" t="s">
        <v>71</v>
      </c>
      <c r="H167" s="12">
        <v>0.2</v>
      </c>
      <c r="I167" s="12">
        <v>2006</v>
      </c>
      <c r="K167" s="14">
        <v>1</v>
      </c>
      <c r="L167" s="14">
        <v>3</v>
      </c>
      <c r="M167" s="14">
        <v>1</v>
      </c>
      <c r="N167" s="14">
        <v>6</v>
      </c>
      <c r="Q167" s="14" t="s">
        <v>263</v>
      </c>
      <c r="R167" s="12" t="s">
        <v>293</v>
      </c>
      <c r="S167" s="12" t="s">
        <v>135</v>
      </c>
      <c r="T167" s="15" t="s">
        <v>188</v>
      </c>
      <c r="U167" s="15" t="s">
        <v>468</v>
      </c>
      <c r="W167" s="15" t="s">
        <v>217</v>
      </c>
      <c r="AB167" s="12" t="s">
        <v>397</v>
      </c>
      <c r="AC167" s="12" t="s">
        <v>294</v>
      </c>
      <c r="AD167" s="12" t="s">
        <v>120</v>
      </c>
      <c r="AE167" s="16" t="s">
        <v>460</v>
      </c>
      <c r="AF167" s="12" t="s">
        <v>298</v>
      </c>
      <c r="AH167" s="41"/>
      <c r="AI167" s="41">
        <v>20</v>
      </c>
      <c r="AJ167" s="41"/>
      <c r="AK167" s="41" t="s">
        <v>227</v>
      </c>
      <c r="AL167" s="64"/>
      <c r="AP167" s="17" t="s">
        <v>123</v>
      </c>
      <c r="AQ167" s="17" t="s">
        <v>77</v>
      </c>
      <c r="AS167" s="64">
        <f t="shared" si="14"/>
        <v>0</v>
      </c>
      <c r="AT167" s="17" t="s">
        <v>156</v>
      </c>
      <c r="AV167" s="17">
        <v>3</v>
      </c>
      <c r="AY167" s="67"/>
      <c r="AZ167" s="19"/>
      <c r="BB167" s="83"/>
      <c r="BC167" s="66">
        <f t="shared" si="15"/>
        <v>0</v>
      </c>
      <c r="BE167" s="19">
        <v>3</v>
      </c>
      <c r="BR167" s="21">
        <v>20</v>
      </c>
      <c r="BT167" s="21" t="s">
        <v>220</v>
      </c>
      <c r="BU167" s="21">
        <v>3.5816828617432099</v>
      </c>
      <c r="BW167" s="21" t="s">
        <v>55</v>
      </c>
      <c r="CI167" s="13">
        <v>3.0179140441151602</v>
      </c>
      <c r="CR167" s="21">
        <v>12.4545956110028</v>
      </c>
      <c r="DA167" s="13">
        <v>0.97575805343812205</v>
      </c>
      <c r="DG167" s="13">
        <v>3</v>
      </c>
    </row>
    <row r="168" spans="1:112" x14ac:dyDescent="0.3">
      <c r="A168" s="115" t="s">
        <v>132</v>
      </c>
      <c r="B168" s="11" t="s">
        <v>133</v>
      </c>
      <c r="C168" s="12">
        <v>2014</v>
      </c>
      <c r="D168" s="11" t="s">
        <v>134</v>
      </c>
      <c r="F168" s="13" t="s">
        <v>71</v>
      </c>
      <c r="H168" s="12">
        <v>0.2</v>
      </c>
      <c r="I168" s="12">
        <v>2006</v>
      </c>
      <c r="K168" s="14">
        <v>1</v>
      </c>
      <c r="L168" s="14">
        <v>3</v>
      </c>
      <c r="M168" s="14">
        <v>1</v>
      </c>
      <c r="N168" s="14">
        <v>6</v>
      </c>
      <c r="Q168" s="14" t="s">
        <v>263</v>
      </c>
      <c r="R168" s="12" t="s">
        <v>293</v>
      </c>
      <c r="S168" s="12" t="s">
        <v>135</v>
      </c>
      <c r="T168" s="15" t="s">
        <v>188</v>
      </c>
      <c r="U168" s="15" t="s">
        <v>468</v>
      </c>
      <c r="W168" s="15" t="s">
        <v>217</v>
      </c>
      <c r="AB168" s="12" t="s">
        <v>397</v>
      </c>
      <c r="AC168" s="12" t="s">
        <v>295</v>
      </c>
      <c r="AD168" s="12" t="s">
        <v>120</v>
      </c>
      <c r="AE168" s="16" t="s">
        <v>460</v>
      </c>
      <c r="AF168" s="12" t="s">
        <v>298</v>
      </c>
      <c r="AH168" s="41"/>
      <c r="AI168" s="41">
        <v>20</v>
      </c>
      <c r="AJ168" s="41"/>
      <c r="AK168" s="41" t="s">
        <v>227</v>
      </c>
      <c r="AL168" s="64"/>
      <c r="AP168" s="17" t="s">
        <v>123</v>
      </c>
      <c r="AQ168" s="17" t="s">
        <v>77</v>
      </c>
      <c r="AR168" s="64"/>
      <c r="AS168" s="64">
        <f t="shared" si="14"/>
        <v>0</v>
      </c>
      <c r="AT168" s="17" t="s">
        <v>156</v>
      </c>
      <c r="AV168" s="17">
        <v>3</v>
      </c>
      <c r="AY168" s="67"/>
      <c r="AZ168" s="19"/>
      <c r="BB168" s="83"/>
      <c r="BC168" s="66">
        <f t="shared" si="15"/>
        <v>0</v>
      </c>
      <c r="BE168" s="19">
        <v>3</v>
      </c>
      <c r="BR168" s="21">
        <v>20</v>
      </c>
      <c r="BT168" s="21" t="s">
        <v>220</v>
      </c>
      <c r="BU168" s="21">
        <v>2.5754112573609702</v>
      </c>
      <c r="BW168" s="21" t="s">
        <v>55</v>
      </c>
      <c r="CI168" s="13">
        <v>2.0784119441973599</v>
      </c>
      <c r="CR168" s="21">
        <v>9.4683210791212993</v>
      </c>
      <c r="DA168" s="13">
        <v>0</v>
      </c>
      <c r="DG168" s="13">
        <v>3</v>
      </c>
    </row>
    <row r="169" spans="1:112" x14ac:dyDescent="0.3">
      <c r="A169" s="115" t="s">
        <v>132</v>
      </c>
      <c r="B169" s="11" t="s">
        <v>133</v>
      </c>
      <c r="C169" s="12">
        <v>2014</v>
      </c>
      <c r="D169" s="11" t="s">
        <v>134</v>
      </c>
      <c r="F169" s="13" t="s">
        <v>71</v>
      </c>
      <c r="H169" s="12">
        <v>0.2</v>
      </c>
      <c r="I169" s="12">
        <v>2006</v>
      </c>
      <c r="K169" s="14">
        <v>1</v>
      </c>
      <c r="L169" s="14">
        <v>3</v>
      </c>
      <c r="M169" s="14">
        <v>1</v>
      </c>
      <c r="N169" s="14">
        <v>6</v>
      </c>
      <c r="Q169" s="14" t="s">
        <v>263</v>
      </c>
      <c r="R169" s="12" t="s">
        <v>293</v>
      </c>
      <c r="S169" s="12" t="s">
        <v>135</v>
      </c>
      <c r="T169" s="15" t="s">
        <v>188</v>
      </c>
      <c r="U169" s="15" t="s">
        <v>468</v>
      </c>
      <c r="W169" s="15" t="s">
        <v>217</v>
      </c>
      <c r="AB169" s="12" t="s">
        <v>397</v>
      </c>
      <c r="AC169" s="12" t="s">
        <v>296</v>
      </c>
      <c r="AD169" s="12" t="s">
        <v>120</v>
      </c>
      <c r="AE169" s="16" t="s">
        <v>460</v>
      </c>
      <c r="AF169" s="12" t="s">
        <v>298</v>
      </c>
      <c r="AH169" s="41"/>
      <c r="AI169" s="41">
        <v>20</v>
      </c>
      <c r="AJ169" s="41"/>
      <c r="AK169" s="41" t="s">
        <v>227</v>
      </c>
      <c r="AL169" s="64"/>
      <c r="AP169" s="17" t="s">
        <v>123</v>
      </c>
      <c r="AQ169" s="17" t="s">
        <v>77</v>
      </c>
      <c r="AS169" s="64">
        <f t="shared" si="14"/>
        <v>0</v>
      </c>
      <c r="AT169" s="17" t="s">
        <v>156</v>
      </c>
      <c r="AV169" s="17">
        <v>3</v>
      </c>
      <c r="AY169" s="67"/>
      <c r="AZ169" s="19"/>
      <c r="BB169" s="83"/>
      <c r="BC169" s="66">
        <f t="shared" si="15"/>
        <v>0</v>
      </c>
      <c r="BE169" s="19">
        <v>3</v>
      </c>
      <c r="BR169" s="21">
        <v>20</v>
      </c>
      <c r="BT169" s="21" t="s">
        <v>220</v>
      </c>
      <c r="BU169" s="21">
        <v>0.59574611824845503</v>
      </c>
      <c r="BW169" s="21" t="s">
        <v>55</v>
      </c>
      <c r="CI169" s="13">
        <v>1.0046952585770099</v>
      </c>
      <c r="CR169" s="21">
        <v>2.5227162690146701</v>
      </c>
      <c r="DA169" s="13">
        <v>0.98589170504318002</v>
      </c>
      <c r="DG169" s="13">
        <v>3</v>
      </c>
    </row>
    <row r="170" spans="1:112" s="49" customFormat="1" x14ac:dyDescent="0.3">
      <c r="A170" s="117" t="s">
        <v>132</v>
      </c>
      <c r="B170" s="46" t="s">
        <v>133</v>
      </c>
      <c r="C170" s="61">
        <v>2014</v>
      </c>
      <c r="D170" s="46" t="s">
        <v>134</v>
      </c>
      <c r="E170" s="61"/>
      <c r="F170" s="47" t="s">
        <v>71</v>
      </c>
      <c r="G170" s="47"/>
      <c r="H170" s="61">
        <v>0.2</v>
      </c>
      <c r="I170" s="61">
        <v>2006</v>
      </c>
      <c r="J170" s="61"/>
      <c r="K170" s="62">
        <v>1</v>
      </c>
      <c r="L170" s="62">
        <v>3</v>
      </c>
      <c r="M170" s="14">
        <v>1</v>
      </c>
      <c r="N170" s="14">
        <v>6</v>
      </c>
      <c r="O170" s="62"/>
      <c r="P170" s="62"/>
      <c r="Q170" s="62" t="s">
        <v>263</v>
      </c>
      <c r="R170" s="61" t="s">
        <v>293</v>
      </c>
      <c r="S170" s="61" t="s">
        <v>135</v>
      </c>
      <c r="T170" s="63" t="s">
        <v>188</v>
      </c>
      <c r="U170" s="63" t="s">
        <v>468</v>
      </c>
      <c r="V170" s="63"/>
      <c r="W170" s="63" t="s">
        <v>217</v>
      </c>
      <c r="X170" s="63"/>
      <c r="Y170" s="63"/>
      <c r="Z170" s="63"/>
      <c r="AA170" s="63"/>
      <c r="AB170" s="12" t="s">
        <v>397</v>
      </c>
      <c r="AC170" s="61" t="s">
        <v>297</v>
      </c>
      <c r="AD170" s="61" t="s">
        <v>120</v>
      </c>
      <c r="AE170" s="16" t="s">
        <v>460</v>
      </c>
      <c r="AF170" s="61" t="s">
        <v>298</v>
      </c>
      <c r="AG170" s="64"/>
      <c r="AH170" s="71" t="s">
        <v>131</v>
      </c>
      <c r="AI170" s="71">
        <v>20</v>
      </c>
      <c r="AJ170" s="71" t="s">
        <v>291</v>
      </c>
      <c r="AK170" s="41" t="s">
        <v>227</v>
      </c>
      <c r="AL170" s="64">
        <f>CR170-BU170</f>
        <v>5.8975975739287101</v>
      </c>
      <c r="AM170" s="64" t="s">
        <v>21</v>
      </c>
      <c r="AN170" s="64"/>
      <c r="AO170" s="64"/>
      <c r="AP170" s="17" t="s">
        <v>123</v>
      </c>
      <c r="AQ170" s="17" t="s">
        <v>77</v>
      </c>
      <c r="AR170" s="64"/>
      <c r="AS170" s="64">
        <f t="shared" si="14"/>
        <v>5.3174079503505371</v>
      </c>
      <c r="AT170" s="17" t="s">
        <v>156</v>
      </c>
      <c r="AU170" s="64"/>
      <c r="AV170" s="17">
        <v>3</v>
      </c>
      <c r="AW170" s="64"/>
      <c r="AX170" s="65"/>
      <c r="AY170" s="67">
        <f>DA170-CI170</f>
        <v>-1.3797904961360761</v>
      </c>
      <c r="AZ170" s="66" t="s">
        <v>21</v>
      </c>
      <c r="BA170" s="66"/>
      <c r="BB170" s="82"/>
      <c r="BC170" s="66">
        <f t="shared" si="15"/>
        <v>1.1556218036905757</v>
      </c>
      <c r="BD170" s="66"/>
      <c r="BE170" s="19">
        <v>3</v>
      </c>
      <c r="BF170" s="68"/>
      <c r="BG170" s="61"/>
      <c r="BH170" s="61"/>
      <c r="BI170" s="61"/>
      <c r="BJ170" s="61"/>
      <c r="BK170" s="61"/>
      <c r="BL170" s="61"/>
      <c r="BM170" s="61"/>
      <c r="BN170" s="61"/>
      <c r="BO170" s="61"/>
      <c r="BP170" s="48"/>
      <c r="BQ170" s="48" t="s">
        <v>131</v>
      </c>
      <c r="BR170" s="48">
        <v>20</v>
      </c>
      <c r="BS170" s="48" t="s">
        <v>291</v>
      </c>
      <c r="BT170" s="21" t="s">
        <v>220</v>
      </c>
      <c r="BU170" s="48">
        <f>AVERAGE(BU167:BU169)</f>
        <v>2.2509467457842116</v>
      </c>
      <c r="BV170" s="48" t="s">
        <v>142</v>
      </c>
      <c r="BW170" s="48" t="s">
        <v>55</v>
      </c>
      <c r="BX170" s="48">
        <f>_xlfn.STDEV.S(BU167:BU169)</f>
        <v>1.5191815143334835</v>
      </c>
      <c r="BY170" s="48"/>
      <c r="BZ170" s="48"/>
      <c r="CA170" s="48" t="s">
        <v>77</v>
      </c>
      <c r="CB170" s="48"/>
      <c r="CC170" s="48"/>
      <c r="CD170" s="48"/>
      <c r="CE170" s="48"/>
      <c r="CF170" s="48">
        <v>3</v>
      </c>
      <c r="CG170" s="48"/>
      <c r="CH170" s="47"/>
      <c r="CI170" s="47">
        <f>AVERAGE(CI167:CI169)</f>
        <v>2.0336737489631767</v>
      </c>
      <c r="CJ170" s="47" t="s">
        <v>142</v>
      </c>
      <c r="CK170" s="47">
        <f>_xlfn.STDEV.S(CI167:CI169)</f>
        <v>1.0073547533989868</v>
      </c>
      <c r="CL170" s="47"/>
      <c r="CM170" s="47"/>
      <c r="CN170" s="47"/>
      <c r="CO170" s="47">
        <v>3</v>
      </c>
      <c r="CP170" s="47" t="s">
        <v>301</v>
      </c>
      <c r="CQ170" s="48"/>
      <c r="CR170" s="48">
        <f>AVERAGE(CR167:CR169)</f>
        <v>8.1485443197129221</v>
      </c>
      <c r="CS170" s="48" t="s">
        <v>142</v>
      </c>
      <c r="CT170" s="48">
        <f>_xlfn.STDEV.S(CR167:CR169)</f>
        <v>5.0957742136949635</v>
      </c>
      <c r="CU170" s="48"/>
      <c r="CV170" s="48"/>
      <c r="CW170" s="48"/>
      <c r="CX170" s="48">
        <v>3</v>
      </c>
      <c r="CY170" s="48"/>
      <c r="CZ170" s="47"/>
      <c r="DA170" s="47">
        <f>AVERAGE(DA167:DA169)</f>
        <v>0.65388325282710069</v>
      </c>
      <c r="DB170" s="47" t="s">
        <v>142</v>
      </c>
      <c r="DC170" s="47">
        <f>_xlfn.STDEV.S(DA167:DA169)</f>
        <v>0.56630217549425477</v>
      </c>
      <c r="DD170" s="47"/>
      <c r="DE170" s="47"/>
      <c r="DF170" s="47"/>
      <c r="DG170" s="47">
        <v>3</v>
      </c>
      <c r="DH170" s="66" t="s">
        <v>299</v>
      </c>
    </row>
    <row r="171" spans="1:112" x14ac:dyDescent="0.3">
      <c r="A171" s="115" t="s">
        <v>132</v>
      </c>
      <c r="B171" s="11" t="s">
        <v>133</v>
      </c>
      <c r="C171" s="12">
        <v>2014</v>
      </c>
      <c r="D171" s="11" t="s">
        <v>134</v>
      </c>
      <c r="F171" s="13" t="s">
        <v>71</v>
      </c>
      <c r="H171" s="12">
        <v>1</v>
      </c>
      <c r="I171" s="12">
        <v>2007</v>
      </c>
      <c r="K171" s="14">
        <v>1</v>
      </c>
      <c r="L171" s="14">
        <v>3</v>
      </c>
      <c r="M171" s="14">
        <v>1</v>
      </c>
      <c r="N171" s="14">
        <v>6</v>
      </c>
      <c r="Q171" s="14" t="s">
        <v>263</v>
      </c>
      <c r="R171" s="12" t="s">
        <v>293</v>
      </c>
      <c r="S171" s="12" t="s">
        <v>135</v>
      </c>
      <c r="T171" s="15" t="s">
        <v>188</v>
      </c>
      <c r="U171" s="15" t="s">
        <v>468</v>
      </c>
      <c r="W171" s="15" t="s">
        <v>217</v>
      </c>
      <c r="AB171" s="12" t="s">
        <v>397</v>
      </c>
      <c r="AC171" s="12" t="s">
        <v>294</v>
      </c>
      <c r="AD171" s="12" t="s">
        <v>120</v>
      </c>
      <c r="AE171" s="16" t="s">
        <v>460</v>
      </c>
      <c r="AF171" s="12" t="s">
        <v>298</v>
      </c>
      <c r="AH171" s="41"/>
      <c r="AI171" s="41">
        <v>9</v>
      </c>
      <c r="AJ171" s="41"/>
      <c r="AK171" s="41" t="s">
        <v>227</v>
      </c>
      <c r="AL171" s="64"/>
      <c r="AP171" s="17" t="s">
        <v>123</v>
      </c>
      <c r="AQ171" s="17" t="s">
        <v>77</v>
      </c>
      <c r="AS171" s="64">
        <f t="shared" si="14"/>
        <v>0</v>
      </c>
      <c r="AT171" s="17" t="s">
        <v>156</v>
      </c>
      <c r="AV171" s="17">
        <v>3</v>
      </c>
      <c r="AY171" s="67"/>
      <c r="AZ171" s="19"/>
      <c r="BB171" s="83"/>
      <c r="BC171" s="66">
        <f t="shared" si="15"/>
        <v>0</v>
      </c>
      <c r="BE171" s="19">
        <v>3</v>
      </c>
      <c r="BR171" s="21">
        <v>9</v>
      </c>
      <c r="BT171" s="21" t="s">
        <v>220</v>
      </c>
      <c r="BU171" s="21">
        <v>1.88260727596185</v>
      </c>
      <c r="BW171" s="21" t="s">
        <v>55</v>
      </c>
      <c r="CI171" s="13">
        <v>3.0179140441151602</v>
      </c>
      <c r="CR171" s="21">
        <v>21.581637823291601</v>
      </c>
      <c r="DA171" s="13">
        <v>2.9125240674225599</v>
      </c>
      <c r="DG171" s="13">
        <v>3</v>
      </c>
    </row>
    <row r="172" spans="1:112" x14ac:dyDescent="0.3">
      <c r="A172" s="115" t="s">
        <v>132</v>
      </c>
      <c r="B172" s="11" t="s">
        <v>133</v>
      </c>
      <c r="C172" s="12">
        <v>2014</v>
      </c>
      <c r="D172" s="11" t="s">
        <v>134</v>
      </c>
      <c r="F172" s="13" t="s">
        <v>71</v>
      </c>
      <c r="H172" s="12">
        <v>1</v>
      </c>
      <c r="I172" s="12">
        <v>2007</v>
      </c>
      <c r="K172" s="14">
        <v>1</v>
      </c>
      <c r="L172" s="14">
        <v>3</v>
      </c>
      <c r="M172" s="14">
        <v>1</v>
      </c>
      <c r="N172" s="14">
        <v>6</v>
      </c>
      <c r="Q172" s="14" t="s">
        <v>263</v>
      </c>
      <c r="R172" s="12" t="s">
        <v>293</v>
      </c>
      <c r="S172" s="12" t="s">
        <v>135</v>
      </c>
      <c r="T172" s="15" t="s">
        <v>188</v>
      </c>
      <c r="U172" s="15" t="s">
        <v>468</v>
      </c>
      <c r="W172" s="15" t="s">
        <v>217</v>
      </c>
      <c r="AB172" s="12" t="s">
        <v>397</v>
      </c>
      <c r="AC172" s="12" t="s">
        <v>295</v>
      </c>
      <c r="AD172" s="12" t="s">
        <v>120</v>
      </c>
      <c r="AE172" s="16" t="s">
        <v>460</v>
      </c>
      <c r="AF172" s="12" t="s">
        <v>298</v>
      </c>
      <c r="AH172" s="41"/>
      <c r="AI172" s="41">
        <v>9</v>
      </c>
      <c r="AJ172" s="41"/>
      <c r="AK172" s="41" t="s">
        <v>227</v>
      </c>
      <c r="AL172" s="64"/>
      <c r="AP172" s="17" t="s">
        <v>123</v>
      </c>
      <c r="AQ172" s="17" t="s">
        <v>77</v>
      </c>
      <c r="AR172" s="64"/>
      <c r="AS172" s="64">
        <f t="shared" si="14"/>
        <v>0</v>
      </c>
      <c r="AT172" s="17" t="s">
        <v>156</v>
      </c>
      <c r="AV172" s="17">
        <v>3</v>
      </c>
      <c r="AY172" s="67"/>
      <c r="AZ172" s="19"/>
      <c r="BB172" s="83"/>
      <c r="BC172" s="66">
        <f t="shared" si="15"/>
        <v>0</v>
      </c>
      <c r="BE172" s="19">
        <v>3</v>
      </c>
      <c r="BR172" s="21">
        <v>9</v>
      </c>
      <c r="BT172" s="21" t="s">
        <v>220</v>
      </c>
      <c r="BU172" s="21">
        <v>1.8236069043946299</v>
      </c>
      <c r="BW172" s="21" t="s">
        <v>55</v>
      </c>
      <c r="CI172" s="13">
        <v>2.0784119441973599</v>
      </c>
      <c r="CR172" s="21">
        <v>12.6231520160336</v>
      </c>
      <c r="DA172" s="13">
        <v>0.92171191154448096</v>
      </c>
      <c r="DG172" s="13">
        <v>3</v>
      </c>
    </row>
    <row r="173" spans="1:112" x14ac:dyDescent="0.3">
      <c r="A173" s="115" t="s">
        <v>132</v>
      </c>
      <c r="B173" s="11" t="s">
        <v>133</v>
      </c>
      <c r="C173" s="12">
        <v>2014</v>
      </c>
      <c r="D173" s="11" t="s">
        <v>134</v>
      </c>
      <c r="F173" s="13" t="s">
        <v>71</v>
      </c>
      <c r="H173" s="12">
        <v>1</v>
      </c>
      <c r="I173" s="12">
        <v>2007</v>
      </c>
      <c r="K173" s="14">
        <v>1</v>
      </c>
      <c r="L173" s="14">
        <v>3</v>
      </c>
      <c r="M173" s="14">
        <v>1</v>
      </c>
      <c r="N173" s="14">
        <v>6</v>
      </c>
      <c r="Q173" s="14" t="s">
        <v>263</v>
      </c>
      <c r="R173" s="12" t="s">
        <v>293</v>
      </c>
      <c r="S173" s="12" t="s">
        <v>135</v>
      </c>
      <c r="T173" s="15" t="s">
        <v>188</v>
      </c>
      <c r="U173" s="15" t="s">
        <v>468</v>
      </c>
      <c r="W173" s="15" t="s">
        <v>217</v>
      </c>
      <c r="AB173" s="12" t="s">
        <v>397</v>
      </c>
      <c r="AC173" s="12" t="s">
        <v>296</v>
      </c>
      <c r="AD173" s="12" t="s">
        <v>120</v>
      </c>
      <c r="AE173" s="16" t="s">
        <v>460</v>
      </c>
      <c r="AF173" s="12" t="s">
        <v>298</v>
      </c>
      <c r="AH173" s="41"/>
      <c r="AI173" s="41">
        <v>9</v>
      </c>
      <c r="AJ173" s="41"/>
      <c r="AK173" s="41" t="s">
        <v>227</v>
      </c>
      <c r="AL173" s="64"/>
      <c r="AP173" s="17" t="s">
        <v>123</v>
      </c>
      <c r="AQ173" s="17" t="s">
        <v>77</v>
      </c>
      <c r="AS173" s="64">
        <f t="shared" si="14"/>
        <v>0</v>
      </c>
      <c r="AT173" s="17" t="s">
        <v>156</v>
      </c>
      <c r="AV173" s="17">
        <v>3</v>
      </c>
      <c r="AY173" s="67"/>
      <c r="AZ173" s="19"/>
      <c r="BB173" s="83"/>
      <c r="BC173" s="66">
        <f t="shared" si="15"/>
        <v>0</v>
      </c>
      <c r="BE173" s="19">
        <v>3</v>
      </c>
      <c r="BR173" s="21">
        <v>9</v>
      </c>
      <c r="BT173" s="21" t="s">
        <v>220</v>
      </c>
      <c r="BU173" s="21">
        <v>0.81665972323871505</v>
      </c>
      <c r="BW173" s="21" t="s">
        <v>55</v>
      </c>
      <c r="CI173" s="13">
        <v>1.0046952585770099</v>
      </c>
      <c r="CR173" s="21">
        <v>10.6434868769211</v>
      </c>
      <c r="DA173" s="13">
        <v>0.93252113992320895</v>
      </c>
      <c r="DG173" s="13">
        <v>3</v>
      </c>
    </row>
    <row r="174" spans="1:112" s="49" customFormat="1" x14ac:dyDescent="0.3">
      <c r="A174" s="117" t="s">
        <v>132</v>
      </c>
      <c r="B174" s="46" t="s">
        <v>133</v>
      </c>
      <c r="C174" s="61">
        <v>2014</v>
      </c>
      <c r="D174" s="46" t="s">
        <v>134</v>
      </c>
      <c r="E174" s="61"/>
      <c r="F174" s="47" t="s">
        <v>71</v>
      </c>
      <c r="G174" s="47"/>
      <c r="H174" s="61">
        <v>1</v>
      </c>
      <c r="I174" s="61">
        <v>2007</v>
      </c>
      <c r="J174" s="61"/>
      <c r="K174" s="62">
        <v>1</v>
      </c>
      <c r="L174" s="62">
        <v>3</v>
      </c>
      <c r="M174" s="14">
        <v>1</v>
      </c>
      <c r="N174" s="14">
        <v>6</v>
      </c>
      <c r="O174" s="62"/>
      <c r="P174" s="62"/>
      <c r="Q174" s="62" t="s">
        <v>263</v>
      </c>
      <c r="R174" s="61" t="s">
        <v>293</v>
      </c>
      <c r="S174" s="61" t="s">
        <v>135</v>
      </c>
      <c r="T174" s="63" t="s">
        <v>188</v>
      </c>
      <c r="U174" s="63" t="s">
        <v>468</v>
      </c>
      <c r="V174" s="63"/>
      <c r="W174" s="63" t="s">
        <v>217</v>
      </c>
      <c r="X174" s="63"/>
      <c r="Y174" s="63"/>
      <c r="Z174" s="63"/>
      <c r="AA174" s="63"/>
      <c r="AB174" s="12" t="s">
        <v>397</v>
      </c>
      <c r="AC174" s="61" t="s">
        <v>297</v>
      </c>
      <c r="AD174" s="61" t="s">
        <v>120</v>
      </c>
      <c r="AE174" s="16" t="s">
        <v>460</v>
      </c>
      <c r="AF174" s="61" t="s">
        <v>298</v>
      </c>
      <c r="AG174" s="64"/>
      <c r="AH174" s="71" t="s">
        <v>131</v>
      </c>
      <c r="AI174" s="71">
        <v>9</v>
      </c>
      <c r="AJ174" s="71" t="s">
        <v>291</v>
      </c>
      <c r="AK174" s="41" t="s">
        <v>227</v>
      </c>
      <c r="AL174" s="64">
        <f>CR174-BU174</f>
        <v>13.441800937550369</v>
      </c>
      <c r="AM174" s="64" t="s">
        <v>21</v>
      </c>
      <c r="AN174" s="64"/>
      <c r="AO174" s="64"/>
      <c r="AP174" s="17" t="s">
        <v>123</v>
      </c>
      <c r="AQ174" s="17" t="s">
        <v>77</v>
      </c>
      <c r="AR174" s="64"/>
      <c r="AS174" s="64">
        <f t="shared" si="14"/>
        <v>5.859043664883739</v>
      </c>
      <c r="AT174" s="17" t="s">
        <v>156</v>
      </c>
      <c r="AU174" s="64"/>
      <c r="AV174" s="17">
        <v>3</v>
      </c>
      <c r="AW174" s="64"/>
      <c r="AX174" s="65"/>
      <c r="AY174" s="67">
        <f>DA174-CI174</f>
        <v>-0.44475470933309347</v>
      </c>
      <c r="AZ174" s="66" t="s">
        <v>21</v>
      </c>
      <c r="BA174" s="66"/>
      <c r="BB174" s="82"/>
      <c r="BC174" s="66">
        <f t="shared" si="15"/>
        <v>1.5260211372219625</v>
      </c>
      <c r="BD174" s="66"/>
      <c r="BE174" s="19">
        <v>3</v>
      </c>
      <c r="BF174" s="68"/>
      <c r="BG174" s="61"/>
      <c r="BH174" s="61"/>
      <c r="BI174" s="61"/>
      <c r="BJ174" s="61"/>
      <c r="BK174" s="61"/>
      <c r="BL174" s="61"/>
      <c r="BM174" s="61"/>
      <c r="BN174" s="61"/>
      <c r="BO174" s="61"/>
      <c r="BP174" s="48"/>
      <c r="BQ174" s="48" t="s">
        <v>131</v>
      </c>
      <c r="BR174" s="48">
        <v>9</v>
      </c>
      <c r="BS174" s="48" t="s">
        <v>291</v>
      </c>
      <c r="BT174" s="21" t="s">
        <v>220</v>
      </c>
      <c r="BU174" s="48">
        <f>AVERAGE(BU171:BU173)</f>
        <v>1.5076246345317317</v>
      </c>
      <c r="BV174" s="48" t="s">
        <v>142</v>
      </c>
      <c r="BW174" s="48" t="s">
        <v>55</v>
      </c>
      <c r="BX174" s="48">
        <f>_xlfn.STDEV.S(BU171:BU173)</f>
        <v>0.59911988987171183</v>
      </c>
      <c r="BY174" s="48"/>
      <c r="BZ174" s="48"/>
      <c r="CA174" s="48" t="s">
        <v>77</v>
      </c>
      <c r="CB174" s="48"/>
      <c r="CC174" s="48"/>
      <c r="CD174" s="48"/>
      <c r="CE174" s="48"/>
      <c r="CF174" s="48">
        <v>3</v>
      </c>
      <c r="CG174" s="48"/>
      <c r="CH174" s="47"/>
      <c r="CI174" s="47">
        <f>AVERAGE(CI171:CI173)</f>
        <v>2.0336737489631767</v>
      </c>
      <c r="CJ174" s="47" t="s">
        <v>142</v>
      </c>
      <c r="CK174" s="47">
        <f>_xlfn.STDEV.S(CI171:CI173)</f>
        <v>1.0073547533989868</v>
      </c>
      <c r="CL174" s="47"/>
      <c r="CM174" s="47"/>
      <c r="CN174" s="47"/>
      <c r="CO174" s="47">
        <v>3</v>
      </c>
      <c r="CP174" s="47" t="s">
        <v>301</v>
      </c>
      <c r="CQ174" s="48"/>
      <c r="CR174" s="48">
        <f>AVERAGE(CR171:CR173)</f>
        <v>14.949425572082101</v>
      </c>
      <c r="CS174" s="48" t="s">
        <v>142</v>
      </c>
      <c r="CT174" s="48">
        <f>_xlfn.STDEV.S(CR171:CR173)</f>
        <v>5.8283314957691257</v>
      </c>
      <c r="CU174" s="48"/>
      <c r="CV174" s="48"/>
      <c r="CW174" s="48"/>
      <c r="CX174" s="48">
        <v>3</v>
      </c>
      <c r="CY174" s="48"/>
      <c r="CZ174" s="47"/>
      <c r="DA174" s="47">
        <f>AVERAGE(DA171:DA173)</f>
        <v>1.5889190396300832</v>
      </c>
      <c r="DB174" s="47" t="s">
        <v>142</v>
      </c>
      <c r="DC174" s="47">
        <f>_xlfn.STDEV.S(DA171:DA173)</f>
        <v>1.1462883197750373</v>
      </c>
      <c r="DD174" s="47"/>
      <c r="DE174" s="47"/>
      <c r="DF174" s="47"/>
      <c r="DG174" s="47">
        <v>3</v>
      </c>
      <c r="DH174" s="47"/>
    </row>
    <row r="175" spans="1:112" x14ac:dyDescent="0.3">
      <c r="A175" s="115" t="s">
        <v>132</v>
      </c>
      <c r="B175" s="11" t="s">
        <v>133</v>
      </c>
      <c r="C175" s="12">
        <v>2014</v>
      </c>
      <c r="D175" s="11" t="s">
        <v>134</v>
      </c>
      <c r="F175" s="13" t="s">
        <v>71</v>
      </c>
      <c r="H175" s="12">
        <v>1</v>
      </c>
      <c r="I175" s="12">
        <v>2007</v>
      </c>
      <c r="K175" s="14">
        <v>1</v>
      </c>
      <c r="L175" s="14">
        <v>3</v>
      </c>
      <c r="M175" s="14">
        <v>1</v>
      </c>
      <c r="N175" s="14">
        <v>6</v>
      </c>
      <c r="Q175" s="14" t="s">
        <v>263</v>
      </c>
      <c r="R175" s="12" t="s">
        <v>293</v>
      </c>
      <c r="S175" s="12" t="s">
        <v>135</v>
      </c>
      <c r="T175" s="15" t="s">
        <v>188</v>
      </c>
      <c r="U175" s="15" t="s">
        <v>468</v>
      </c>
      <c r="W175" s="15" t="s">
        <v>217</v>
      </c>
      <c r="AB175" s="12" t="s">
        <v>397</v>
      </c>
      <c r="AC175" s="12" t="s">
        <v>294</v>
      </c>
      <c r="AD175" s="12" t="s">
        <v>120</v>
      </c>
      <c r="AE175" s="16" t="s">
        <v>460</v>
      </c>
      <c r="AF175" s="12" t="s">
        <v>298</v>
      </c>
      <c r="AH175" s="41"/>
      <c r="AI175" s="41">
        <v>20</v>
      </c>
      <c r="AJ175" s="41"/>
      <c r="AK175" s="41" t="s">
        <v>227</v>
      </c>
      <c r="AL175" s="64"/>
      <c r="AP175" s="17" t="s">
        <v>123</v>
      </c>
      <c r="AQ175" s="17" t="s">
        <v>77</v>
      </c>
      <c r="AS175" s="64">
        <f t="shared" si="14"/>
        <v>0</v>
      </c>
      <c r="AT175" s="17" t="s">
        <v>156</v>
      </c>
      <c r="AV175" s="17">
        <v>3</v>
      </c>
      <c r="AY175" s="67"/>
      <c r="AZ175" s="19"/>
      <c r="BB175" s="83"/>
      <c r="BC175" s="66">
        <f t="shared" si="15"/>
        <v>0</v>
      </c>
      <c r="BE175" s="19">
        <v>3</v>
      </c>
      <c r="BR175" s="21">
        <v>20</v>
      </c>
      <c r="BT175" s="21" t="s">
        <v>220</v>
      </c>
      <c r="BU175" s="21">
        <v>3.5816828617432099</v>
      </c>
      <c r="BW175" s="21" t="s">
        <v>55</v>
      </c>
      <c r="CI175" s="13">
        <v>3.0179140441151602</v>
      </c>
      <c r="CR175" s="21">
        <v>12.435116480695299</v>
      </c>
      <c r="DA175" s="13">
        <v>2.9125240674225599</v>
      </c>
      <c r="DG175" s="13">
        <v>3</v>
      </c>
    </row>
    <row r="176" spans="1:112" x14ac:dyDescent="0.3">
      <c r="A176" s="115" t="s">
        <v>132</v>
      </c>
      <c r="B176" s="11" t="s">
        <v>133</v>
      </c>
      <c r="C176" s="12">
        <v>2014</v>
      </c>
      <c r="D176" s="11" t="s">
        <v>134</v>
      </c>
      <c r="F176" s="13" t="s">
        <v>71</v>
      </c>
      <c r="H176" s="12">
        <v>1</v>
      </c>
      <c r="I176" s="12">
        <v>2007</v>
      </c>
      <c r="K176" s="14">
        <v>1</v>
      </c>
      <c r="L176" s="14">
        <v>3</v>
      </c>
      <c r="M176" s="14">
        <v>1</v>
      </c>
      <c r="N176" s="14">
        <v>6</v>
      </c>
      <c r="Q176" s="14" t="s">
        <v>263</v>
      </c>
      <c r="R176" s="12" t="s">
        <v>293</v>
      </c>
      <c r="S176" s="12" t="s">
        <v>135</v>
      </c>
      <c r="T176" s="15" t="s">
        <v>188</v>
      </c>
      <c r="U176" s="15" t="s">
        <v>468</v>
      </c>
      <c r="W176" s="15" t="s">
        <v>217</v>
      </c>
      <c r="AB176" s="12" t="s">
        <v>397</v>
      </c>
      <c r="AC176" s="12" t="s">
        <v>295</v>
      </c>
      <c r="AD176" s="12" t="s">
        <v>120</v>
      </c>
      <c r="AE176" s="16" t="s">
        <v>460</v>
      </c>
      <c r="AF176" s="12" t="s">
        <v>298</v>
      </c>
      <c r="AH176" s="41"/>
      <c r="AI176" s="41">
        <v>20</v>
      </c>
      <c r="AJ176" s="41"/>
      <c r="AK176" s="41" t="s">
        <v>227</v>
      </c>
      <c r="AL176" s="64"/>
      <c r="AP176" s="17" t="s">
        <v>123</v>
      </c>
      <c r="AQ176" s="17" t="s">
        <v>77</v>
      </c>
      <c r="AR176" s="64"/>
      <c r="AS176" s="64">
        <f t="shared" si="14"/>
        <v>0</v>
      </c>
      <c r="AT176" s="17" t="s">
        <v>156</v>
      </c>
      <c r="AV176" s="17">
        <v>3</v>
      </c>
      <c r="AY176" s="67"/>
      <c r="AZ176" s="19"/>
      <c r="BB176" s="83"/>
      <c r="BC176" s="66">
        <f t="shared" si="15"/>
        <v>0</v>
      </c>
      <c r="BE176" s="19">
        <v>3</v>
      </c>
      <c r="BR176" s="21">
        <v>20</v>
      </c>
      <c r="BT176" s="21" t="s">
        <v>220</v>
      </c>
      <c r="BU176" s="21">
        <v>2.5754112573609702</v>
      </c>
      <c r="BW176" s="21" t="s">
        <v>55</v>
      </c>
      <c r="CI176" s="13">
        <v>2.0784119441973599</v>
      </c>
      <c r="CR176" s="21">
        <v>11.428507087926301</v>
      </c>
      <c r="DA176" s="13">
        <v>0.92171191154448096</v>
      </c>
      <c r="DG176" s="13">
        <v>3</v>
      </c>
    </row>
    <row r="177" spans="1:112" x14ac:dyDescent="0.3">
      <c r="A177" s="115" t="s">
        <v>132</v>
      </c>
      <c r="B177" s="11" t="s">
        <v>133</v>
      </c>
      <c r="C177" s="12">
        <v>2014</v>
      </c>
      <c r="D177" s="11" t="s">
        <v>134</v>
      </c>
      <c r="F177" s="13" t="s">
        <v>71</v>
      </c>
      <c r="H177" s="12">
        <v>1</v>
      </c>
      <c r="I177" s="12">
        <v>2007</v>
      </c>
      <c r="K177" s="14">
        <v>1</v>
      </c>
      <c r="L177" s="14">
        <v>3</v>
      </c>
      <c r="M177" s="14">
        <v>1</v>
      </c>
      <c r="N177" s="14">
        <v>6</v>
      </c>
      <c r="Q177" s="14" t="s">
        <v>263</v>
      </c>
      <c r="R177" s="12" t="s">
        <v>293</v>
      </c>
      <c r="S177" s="12" t="s">
        <v>135</v>
      </c>
      <c r="T177" s="15" t="s">
        <v>188</v>
      </c>
      <c r="U177" s="15" t="s">
        <v>468</v>
      </c>
      <c r="W177" s="15" t="s">
        <v>217</v>
      </c>
      <c r="AB177" s="12" t="s">
        <v>397</v>
      </c>
      <c r="AC177" s="12" t="s">
        <v>296</v>
      </c>
      <c r="AD177" s="12" t="s">
        <v>120</v>
      </c>
      <c r="AE177" s="16" t="s">
        <v>460</v>
      </c>
      <c r="AF177" s="12" t="s">
        <v>298</v>
      </c>
      <c r="AH177" s="41"/>
      <c r="AI177" s="41">
        <v>20</v>
      </c>
      <c r="AJ177" s="41"/>
      <c r="AK177" s="41" t="s">
        <v>227</v>
      </c>
      <c r="AL177" s="64"/>
      <c r="AP177" s="17" t="s">
        <v>123</v>
      </c>
      <c r="AQ177" s="17" t="s">
        <v>77</v>
      </c>
      <c r="AS177" s="64">
        <f t="shared" si="14"/>
        <v>0</v>
      </c>
      <c r="AT177" s="17" t="s">
        <v>156</v>
      </c>
      <c r="AV177" s="17">
        <v>3</v>
      </c>
      <c r="AY177" s="67"/>
      <c r="AZ177" s="19"/>
      <c r="BB177" s="83"/>
      <c r="BC177" s="66">
        <f t="shared" si="15"/>
        <v>0</v>
      </c>
      <c r="BE177" s="19">
        <v>3</v>
      </c>
      <c r="BR177" s="21">
        <v>20</v>
      </c>
      <c r="BT177" s="21" t="s">
        <v>220</v>
      </c>
      <c r="BU177" s="21">
        <v>0.59574611824845503</v>
      </c>
      <c r="BW177" s="21" t="s">
        <v>55</v>
      </c>
      <c r="CI177" s="13">
        <v>1.0046952585770099</v>
      </c>
      <c r="CR177" s="21">
        <v>9.4488419488138007</v>
      </c>
      <c r="DA177" s="13">
        <v>0.93252113992320895</v>
      </c>
      <c r="DG177" s="13">
        <v>3</v>
      </c>
    </row>
    <row r="178" spans="1:112" s="49" customFormat="1" x14ac:dyDescent="0.3">
      <c r="A178" s="117" t="s">
        <v>132</v>
      </c>
      <c r="B178" s="46" t="s">
        <v>133</v>
      </c>
      <c r="C178" s="61">
        <v>2014</v>
      </c>
      <c r="D178" s="46" t="s">
        <v>134</v>
      </c>
      <c r="E178" s="61"/>
      <c r="F178" s="47" t="s">
        <v>71</v>
      </c>
      <c r="G178" s="47"/>
      <c r="H178" s="61">
        <v>1</v>
      </c>
      <c r="I178" s="61">
        <v>2007</v>
      </c>
      <c r="J178" s="61"/>
      <c r="K178" s="62">
        <v>1</v>
      </c>
      <c r="L178" s="62">
        <v>3</v>
      </c>
      <c r="M178" s="14">
        <v>1</v>
      </c>
      <c r="N178" s="14">
        <v>6</v>
      </c>
      <c r="O178" s="62"/>
      <c r="P178" s="62"/>
      <c r="Q178" s="62" t="s">
        <v>263</v>
      </c>
      <c r="R178" s="61" t="s">
        <v>293</v>
      </c>
      <c r="S178" s="61" t="s">
        <v>135</v>
      </c>
      <c r="T178" s="63" t="s">
        <v>188</v>
      </c>
      <c r="U178" s="63" t="s">
        <v>468</v>
      </c>
      <c r="V178" s="63"/>
      <c r="W178" s="63" t="s">
        <v>217</v>
      </c>
      <c r="X178" s="63"/>
      <c r="Y178" s="63"/>
      <c r="Z178" s="63"/>
      <c r="AA178" s="63"/>
      <c r="AB178" s="12" t="s">
        <v>397</v>
      </c>
      <c r="AC178" s="61" t="s">
        <v>297</v>
      </c>
      <c r="AD178" s="61" t="s">
        <v>120</v>
      </c>
      <c r="AE178" s="16" t="s">
        <v>460</v>
      </c>
      <c r="AF178" s="61" t="s">
        <v>298</v>
      </c>
      <c r="AG178" s="64"/>
      <c r="AH178" s="71" t="s">
        <v>131</v>
      </c>
      <c r="AI178" s="71">
        <v>20</v>
      </c>
      <c r="AJ178" s="71" t="s">
        <v>291</v>
      </c>
      <c r="AK178" s="41" t="s">
        <v>227</v>
      </c>
      <c r="AL178" s="64">
        <f>CR178-BU178</f>
        <v>8.8532084266942537</v>
      </c>
      <c r="AM178" s="64" t="s">
        <v>21</v>
      </c>
      <c r="AN178" s="64"/>
      <c r="AO178" s="64"/>
      <c r="AP178" s="17" t="s">
        <v>123</v>
      </c>
      <c r="AQ178" s="17" t="s">
        <v>77</v>
      </c>
      <c r="AR178" s="64"/>
      <c r="AS178" s="64">
        <f t="shared" si="14"/>
        <v>2.1485517196997153</v>
      </c>
      <c r="AT178" s="17" t="s">
        <v>156</v>
      </c>
      <c r="AU178" s="64"/>
      <c r="AV178" s="17">
        <v>3</v>
      </c>
      <c r="AW178" s="64"/>
      <c r="AX178" s="65"/>
      <c r="AY178" s="67">
        <f>DA178-CI178</f>
        <v>-0.44475470933309347</v>
      </c>
      <c r="AZ178" s="66" t="s">
        <v>21</v>
      </c>
      <c r="BA178" s="66"/>
      <c r="BB178" s="82"/>
      <c r="BC178" s="66">
        <f t="shared" si="15"/>
        <v>1.5260211372219625</v>
      </c>
      <c r="BD178" s="66"/>
      <c r="BE178" s="19">
        <v>3</v>
      </c>
      <c r="BF178" s="68"/>
      <c r="BG178" s="61"/>
      <c r="BH178" s="61"/>
      <c r="BI178" s="61"/>
      <c r="BJ178" s="61"/>
      <c r="BK178" s="61"/>
      <c r="BL178" s="61"/>
      <c r="BM178" s="61"/>
      <c r="BN178" s="61"/>
      <c r="BO178" s="61"/>
      <c r="BP178" s="48"/>
      <c r="BQ178" s="48" t="s">
        <v>131</v>
      </c>
      <c r="BR178" s="48">
        <v>20</v>
      </c>
      <c r="BS178" s="48" t="s">
        <v>291</v>
      </c>
      <c r="BT178" s="21" t="s">
        <v>220</v>
      </c>
      <c r="BU178" s="48">
        <f>AVERAGE(BU175:BU177)</f>
        <v>2.2509467457842116</v>
      </c>
      <c r="BV178" s="48" t="s">
        <v>142</v>
      </c>
      <c r="BW178" s="48" t="s">
        <v>55</v>
      </c>
      <c r="BX178" s="48">
        <f>_xlfn.STDEV.S(BU175:BU177)</f>
        <v>1.5191815143334835</v>
      </c>
      <c r="BY178" s="48"/>
      <c r="BZ178" s="48"/>
      <c r="CA178" s="48" t="s">
        <v>77</v>
      </c>
      <c r="CB178" s="48"/>
      <c r="CC178" s="48"/>
      <c r="CD178" s="48"/>
      <c r="CE178" s="48"/>
      <c r="CF178" s="48">
        <v>3</v>
      </c>
      <c r="CG178" s="48"/>
      <c r="CH178" s="47"/>
      <c r="CI178" s="47">
        <f>AVERAGE(CI175:CI177)</f>
        <v>2.0336737489631767</v>
      </c>
      <c r="CJ178" s="47" t="s">
        <v>142</v>
      </c>
      <c r="CK178" s="47">
        <f>_xlfn.STDEV.S(CI175:CI177)</f>
        <v>1.0073547533989868</v>
      </c>
      <c r="CL178" s="47"/>
      <c r="CM178" s="47"/>
      <c r="CN178" s="47"/>
      <c r="CO178" s="47">
        <v>3</v>
      </c>
      <c r="CP178" s="47" t="s">
        <v>301</v>
      </c>
      <c r="CQ178" s="48"/>
      <c r="CR178" s="48">
        <f>AVERAGE(CR175:CR177)</f>
        <v>11.104155172478466</v>
      </c>
      <c r="CS178" s="48" t="s">
        <v>142</v>
      </c>
      <c r="CT178" s="48">
        <f>_xlfn.STDEV.S(CR175:CR177)</f>
        <v>1.5193294635239674</v>
      </c>
      <c r="CU178" s="48"/>
      <c r="CV178" s="48"/>
      <c r="CW178" s="48"/>
      <c r="CX178" s="48">
        <v>3</v>
      </c>
      <c r="CY178" s="48"/>
      <c r="CZ178" s="47"/>
      <c r="DA178" s="47">
        <f>AVERAGE(DA175:DA177)</f>
        <v>1.5889190396300832</v>
      </c>
      <c r="DB178" s="47" t="s">
        <v>142</v>
      </c>
      <c r="DC178" s="47">
        <f>_xlfn.STDEV.S(DA175:DA177)</f>
        <v>1.1462883197750373</v>
      </c>
      <c r="DD178" s="47"/>
      <c r="DE178" s="47"/>
      <c r="DF178" s="47"/>
      <c r="DG178" s="47">
        <v>3</v>
      </c>
      <c r="DH178" s="66" t="s">
        <v>299</v>
      </c>
    </row>
    <row r="179" spans="1:112" x14ac:dyDescent="0.3">
      <c r="A179" s="115" t="s">
        <v>132</v>
      </c>
      <c r="B179" s="11" t="s">
        <v>133</v>
      </c>
      <c r="C179" s="12">
        <v>2014</v>
      </c>
      <c r="D179" s="11" t="s">
        <v>134</v>
      </c>
      <c r="F179" s="13" t="s">
        <v>71</v>
      </c>
      <c r="H179" s="12">
        <v>5</v>
      </c>
      <c r="I179" s="12">
        <v>2011</v>
      </c>
      <c r="K179" s="14">
        <v>1</v>
      </c>
      <c r="L179" s="14">
        <v>3</v>
      </c>
      <c r="M179" s="14">
        <v>1</v>
      </c>
      <c r="N179" s="14">
        <v>6</v>
      </c>
      <c r="Q179" s="14" t="s">
        <v>263</v>
      </c>
      <c r="R179" s="12" t="s">
        <v>293</v>
      </c>
      <c r="S179" s="12" t="s">
        <v>135</v>
      </c>
      <c r="T179" s="15" t="s">
        <v>188</v>
      </c>
      <c r="U179" s="15" t="s">
        <v>468</v>
      </c>
      <c r="W179" s="15" t="s">
        <v>217</v>
      </c>
      <c r="AB179" s="12" t="s">
        <v>397</v>
      </c>
      <c r="AC179" s="12" t="s">
        <v>294</v>
      </c>
      <c r="AD179" s="12" t="s">
        <v>120</v>
      </c>
      <c r="AE179" s="16" t="s">
        <v>460</v>
      </c>
      <c r="AF179" s="12" t="s">
        <v>302</v>
      </c>
      <c r="AH179" s="41"/>
      <c r="AI179" s="41">
        <v>9</v>
      </c>
      <c r="AJ179" s="41"/>
      <c r="AK179" s="41" t="s">
        <v>227</v>
      </c>
      <c r="AL179" s="64"/>
      <c r="AP179" s="17" t="s">
        <v>123</v>
      </c>
      <c r="AQ179" s="17" t="s">
        <v>77</v>
      </c>
      <c r="AS179" s="64">
        <f t="shared" si="14"/>
        <v>0</v>
      </c>
      <c r="AT179" s="17" t="s">
        <v>156</v>
      </c>
      <c r="AV179" s="17">
        <v>3</v>
      </c>
      <c r="AY179" s="67"/>
      <c r="AZ179" s="19"/>
      <c r="BB179" s="83"/>
      <c r="BC179" s="66">
        <f t="shared" si="15"/>
        <v>0</v>
      </c>
      <c r="BE179" s="19">
        <v>3</v>
      </c>
      <c r="BR179" s="21">
        <v>9</v>
      </c>
      <c r="BT179" s="21" t="s">
        <v>220</v>
      </c>
      <c r="BU179" s="21">
        <v>0</v>
      </c>
      <c r="BW179" s="21" t="s">
        <v>55</v>
      </c>
      <c r="CI179" s="13">
        <v>0</v>
      </c>
      <c r="CR179" s="21">
        <v>2.60502403927353</v>
      </c>
      <c r="DA179" s="13">
        <v>0</v>
      </c>
    </row>
    <row r="180" spans="1:112" x14ac:dyDescent="0.3">
      <c r="A180" s="115" t="s">
        <v>132</v>
      </c>
      <c r="B180" s="11" t="s">
        <v>133</v>
      </c>
      <c r="C180" s="12">
        <v>2014</v>
      </c>
      <c r="D180" s="11" t="s">
        <v>134</v>
      </c>
      <c r="F180" s="13" t="s">
        <v>71</v>
      </c>
      <c r="H180" s="12">
        <v>5</v>
      </c>
      <c r="I180" s="12">
        <v>2011</v>
      </c>
      <c r="K180" s="14">
        <v>1</v>
      </c>
      <c r="L180" s="14">
        <v>3</v>
      </c>
      <c r="M180" s="14">
        <v>1</v>
      </c>
      <c r="N180" s="14">
        <v>6</v>
      </c>
      <c r="Q180" s="14" t="s">
        <v>263</v>
      </c>
      <c r="R180" s="12" t="s">
        <v>293</v>
      </c>
      <c r="S180" s="12" t="s">
        <v>135</v>
      </c>
      <c r="T180" s="15" t="s">
        <v>188</v>
      </c>
      <c r="U180" s="15" t="s">
        <v>468</v>
      </c>
      <c r="W180" s="15" t="s">
        <v>217</v>
      </c>
      <c r="AB180" s="12" t="s">
        <v>397</v>
      </c>
      <c r="AC180" s="12" t="s">
        <v>295</v>
      </c>
      <c r="AD180" s="12" t="s">
        <v>120</v>
      </c>
      <c r="AE180" s="16" t="s">
        <v>460</v>
      </c>
      <c r="AF180" s="12" t="s">
        <v>302</v>
      </c>
      <c r="AH180" s="41"/>
      <c r="AI180" s="41">
        <v>9</v>
      </c>
      <c r="AJ180" s="41"/>
      <c r="AK180" s="41" t="s">
        <v>227</v>
      </c>
      <c r="AL180" s="64"/>
      <c r="AP180" s="17" t="s">
        <v>123</v>
      </c>
      <c r="AQ180" s="17" t="s">
        <v>77</v>
      </c>
      <c r="AS180" s="64">
        <f t="shared" si="14"/>
        <v>0</v>
      </c>
      <c r="AT180" s="17" t="s">
        <v>156</v>
      </c>
      <c r="AV180" s="17">
        <v>3</v>
      </c>
      <c r="AY180" s="67"/>
      <c r="AZ180" s="19"/>
      <c r="BB180" s="83"/>
      <c r="BC180" s="66">
        <f t="shared" si="15"/>
        <v>0</v>
      </c>
      <c r="BE180" s="19">
        <v>3</v>
      </c>
      <c r="BR180" s="21">
        <v>9</v>
      </c>
      <c r="BT180" s="21" t="s">
        <v>220</v>
      </c>
      <c r="BU180" s="21">
        <v>0</v>
      </c>
      <c r="BW180" s="21" t="s">
        <v>55</v>
      </c>
      <c r="CI180" s="13">
        <v>0</v>
      </c>
      <c r="CR180" s="21">
        <v>1.63264386970376</v>
      </c>
      <c r="DA180" s="13">
        <v>0</v>
      </c>
    </row>
    <row r="181" spans="1:112" x14ac:dyDescent="0.3">
      <c r="A181" s="115" t="s">
        <v>132</v>
      </c>
      <c r="B181" s="11" t="s">
        <v>133</v>
      </c>
      <c r="C181" s="12">
        <v>2014</v>
      </c>
      <c r="D181" s="11" t="s">
        <v>134</v>
      </c>
      <c r="F181" s="13" t="s">
        <v>71</v>
      </c>
      <c r="H181" s="12">
        <v>5</v>
      </c>
      <c r="I181" s="12">
        <v>2011</v>
      </c>
      <c r="K181" s="14">
        <v>1</v>
      </c>
      <c r="L181" s="14">
        <v>3</v>
      </c>
      <c r="M181" s="14">
        <v>1</v>
      </c>
      <c r="N181" s="14">
        <v>6</v>
      </c>
      <c r="Q181" s="14" t="s">
        <v>263</v>
      </c>
      <c r="R181" s="12" t="s">
        <v>293</v>
      </c>
      <c r="S181" s="12" t="s">
        <v>135</v>
      </c>
      <c r="T181" s="15" t="s">
        <v>188</v>
      </c>
      <c r="U181" s="15" t="s">
        <v>468</v>
      </c>
      <c r="W181" s="15" t="s">
        <v>217</v>
      </c>
      <c r="AB181" s="12" t="s">
        <v>397</v>
      </c>
      <c r="AC181" s="12" t="s">
        <v>296</v>
      </c>
      <c r="AD181" s="12" t="s">
        <v>120</v>
      </c>
      <c r="AE181" s="16" t="s">
        <v>460</v>
      </c>
      <c r="AF181" s="12" t="s">
        <v>302</v>
      </c>
      <c r="AH181" s="41"/>
      <c r="AI181" s="41">
        <v>9</v>
      </c>
      <c r="AJ181" s="41"/>
      <c r="AK181" s="41" t="s">
        <v>227</v>
      </c>
      <c r="AL181" s="64"/>
      <c r="AP181" s="17" t="s">
        <v>123</v>
      </c>
      <c r="AQ181" s="17" t="s">
        <v>77</v>
      </c>
      <c r="AS181" s="64">
        <f t="shared" si="14"/>
        <v>0</v>
      </c>
      <c r="AT181" s="17" t="s">
        <v>156</v>
      </c>
      <c r="AV181" s="17">
        <v>3</v>
      </c>
      <c r="AY181" s="67"/>
      <c r="AZ181" s="19"/>
      <c r="BB181" s="83"/>
      <c r="BC181" s="66">
        <f t="shared" si="15"/>
        <v>0</v>
      </c>
      <c r="BE181" s="19">
        <v>3</v>
      </c>
      <c r="BR181" s="21">
        <v>9</v>
      </c>
      <c r="BT181" s="21" t="s">
        <v>220</v>
      </c>
      <c r="BU181" s="21">
        <v>0.81767308839922104</v>
      </c>
      <c r="BW181" s="21" t="s">
        <v>55</v>
      </c>
      <c r="CI181" s="13">
        <v>1.0379111166158099</v>
      </c>
      <c r="CR181" s="21">
        <v>0.658912546586648</v>
      </c>
      <c r="DA181" s="13">
        <v>0</v>
      </c>
    </row>
    <row r="182" spans="1:112" s="49" customFormat="1" x14ac:dyDescent="0.3">
      <c r="A182" s="117" t="s">
        <v>132</v>
      </c>
      <c r="B182" s="46" t="s">
        <v>133</v>
      </c>
      <c r="C182" s="61">
        <v>2014</v>
      </c>
      <c r="D182" s="46" t="s">
        <v>134</v>
      </c>
      <c r="E182" s="61"/>
      <c r="F182" s="47" t="s">
        <v>71</v>
      </c>
      <c r="G182" s="47"/>
      <c r="H182" s="61">
        <v>5</v>
      </c>
      <c r="I182" s="61">
        <v>2011</v>
      </c>
      <c r="J182" s="61"/>
      <c r="K182" s="62">
        <v>1</v>
      </c>
      <c r="L182" s="62">
        <v>3</v>
      </c>
      <c r="M182" s="14">
        <v>1</v>
      </c>
      <c r="N182" s="14">
        <v>6</v>
      </c>
      <c r="O182" s="62"/>
      <c r="P182" s="62"/>
      <c r="Q182" s="62" t="s">
        <v>263</v>
      </c>
      <c r="R182" s="61" t="s">
        <v>293</v>
      </c>
      <c r="S182" s="61" t="s">
        <v>135</v>
      </c>
      <c r="T182" s="63" t="s">
        <v>188</v>
      </c>
      <c r="U182" s="63" t="s">
        <v>468</v>
      </c>
      <c r="V182" s="63"/>
      <c r="W182" s="63" t="s">
        <v>217</v>
      </c>
      <c r="X182" s="63"/>
      <c r="Y182" s="63"/>
      <c r="Z182" s="63"/>
      <c r="AA182" s="63"/>
      <c r="AB182" s="12" t="s">
        <v>397</v>
      </c>
      <c r="AC182" s="61" t="s">
        <v>297</v>
      </c>
      <c r="AD182" s="61" t="s">
        <v>120</v>
      </c>
      <c r="AE182" s="16" t="s">
        <v>460</v>
      </c>
      <c r="AF182" s="61" t="s">
        <v>302</v>
      </c>
      <c r="AG182" s="64"/>
      <c r="AH182" s="71" t="s">
        <v>131</v>
      </c>
      <c r="AI182" s="71">
        <v>9</v>
      </c>
      <c r="AJ182" s="71" t="s">
        <v>291</v>
      </c>
      <c r="AK182" s="41" t="s">
        <v>227</v>
      </c>
      <c r="AL182" s="64">
        <f>CR182-BU182</f>
        <v>1.3596357890549058</v>
      </c>
      <c r="AM182" s="64" t="s">
        <v>21</v>
      </c>
      <c r="AN182" s="64"/>
      <c r="AO182" s="64"/>
      <c r="AP182" s="17" t="s">
        <v>123</v>
      </c>
      <c r="AQ182" s="17" t="s">
        <v>77</v>
      </c>
      <c r="AR182" s="64"/>
      <c r="AS182" s="64">
        <f t="shared" si="14"/>
        <v>1.0815270365509859</v>
      </c>
      <c r="AT182" s="17" t="s">
        <v>156</v>
      </c>
      <c r="AU182" s="64"/>
      <c r="AV182" s="17">
        <v>3</v>
      </c>
      <c r="AW182" s="64"/>
      <c r="AX182" s="65"/>
      <c r="AY182" s="67">
        <f>DA182-CI182</f>
        <v>-0.34597037220526999</v>
      </c>
      <c r="AZ182" s="66" t="s">
        <v>21</v>
      </c>
      <c r="BA182" s="66"/>
      <c r="BB182" s="82"/>
      <c r="BC182" s="66">
        <f t="shared" si="15"/>
        <v>0.59923826257304291</v>
      </c>
      <c r="BD182" s="66"/>
      <c r="BE182" s="19">
        <v>3</v>
      </c>
      <c r="BF182" s="68"/>
      <c r="BG182" s="61"/>
      <c r="BH182" s="61"/>
      <c r="BI182" s="61"/>
      <c r="BJ182" s="61"/>
      <c r="BK182" s="61"/>
      <c r="BL182" s="61"/>
      <c r="BM182" s="61"/>
      <c r="BN182" s="61"/>
      <c r="BO182" s="61"/>
      <c r="BP182" s="48"/>
      <c r="BQ182" s="48" t="s">
        <v>131</v>
      </c>
      <c r="BR182" s="48">
        <v>9</v>
      </c>
      <c r="BS182" s="48" t="s">
        <v>291</v>
      </c>
      <c r="BT182" s="21" t="s">
        <v>220</v>
      </c>
      <c r="BU182" s="48">
        <f>AVERAGE(BU179:BU181)</f>
        <v>0.27255769613307368</v>
      </c>
      <c r="BV182" s="48" t="s">
        <v>142</v>
      </c>
      <c r="BW182" s="48" t="s">
        <v>55</v>
      </c>
      <c r="BX182" s="48">
        <f>_xlfn.STDEV.S(BU179:BU181)</f>
        <v>0.47208377769640297</v>
      </c>
      <c r="BY182" s="48"/>
      <c r="BZ182" s="48"/>
      <c r="CA182" s="48" t="s">
        <v>77</v>
      </c>
      <c r="CB182" s="48"/>
      <c r="CC182" s="48"/>
      <c r="CD182" s="48"/>
      <c r="CE182" s="48"/>
      <c r="CF182" s="48">
        <v>3</v>
      </c>
      <c r="CG182" s="48"/>
      <c r="CH182" s="47"/>
      <c r="CI182" s="47">
        <f>AVERAGE(CI179:CI181)</f>
        <v>0.34597037220526999</v>
      </c>
      <c r="CJ182" s="47" t="s">
        <v>142</v>
      </c>
      <c r="CK182" s="47">
        <f>_xlfn.STDEV.S(CI179:CI181)</f>
        <v>0.59923826257304291</v>
      </c>
      <c r="CL182" s="47"/>
      <c r="CM182" s="47"/>
      <c r="CN182" s="47"/>
      <c r="CO182" s="47">
        <v>3</v>
      </c>
      <c r="CP182" s="47"/>
      <c r="CQ182" s="48"/>
      <c r="CR182" s="48">
        <f>AVERAGE(CR179:CR181)</f>
        <v>1.6321934851879794</v>
      </c>
      <c r="CS182" s="48" t="s">
        <v>142</v>
      </c>
      <c r="CT182" s="48">
        <f>_xlfn.STDEV.S(CR179:CR181)</f>
        <v>0.97305582451709882</v>
      </c>
      <c r="CU182" s="48"/>
      <c r="CV182" s="48"/>
      <c r="CW182" s="48"/>
      <c r="CX182" s="48">
        <v>3</v>
      </c>
      <c r="CY182" s="48"/>
      <c r="CZ182" s="47"/>
      <c r="DA182" s="47">
        <v>0</v>
      </c>
      <c r="DB182" s="47" t="s">
        <v>142</v>
      </c>
      <c r="DC182" s="47">
        <f>_xlfn.STDEV.S(DA179:DA181)</f>
        <v>0</v>
      </c>
      <c r="DD182" s="47"/>
      <c r="DE182" s="47"/>
      <c r="DF182" s="47"/>
      <c r="DG182" s="47">
        <v>3</v>
      </c>
      <c r="DH182" s="47"/>
    </row>
    <row r="183" spans="1:112" x14ac:dyDescent="0.3">
      <c r="A183" s="115" t="s">
        <v>132</v>
      </c>
      <c r="B183" s="11" t="s">
        <v>133</v>
      </c>
      <c r="C183" s="12">
        <v>2014</v>
      </c>
      <c r="D183" s="11" t="s">
        <v>134</v>
      </c>
      <c r="F183" s="13" t="s">
        <v>71</v>
      </c>
      <c r="H183" s="12">
        <v>5</v>
      </c>
      <c r="I183" s="12">
        <v>2011</v>
      </c>
      <c r="K183" s="14">
        <v>1</v>
      </c>
      <c r="L183" s="14">
        <v>3</v>
      </c>
      <c r="M183" s="14">
        <v>1</v>
      </c>
      <c r="N183" s="14">
        <v>6</v>
      </c>
      <c r="Q183" s="14" t="s">
        <v>263</v>
      </c>
      <c r="R183" s="12" t="s">
        <v>293</v>
      </c>
      <c r="S183" s="12" t="s">
        <v>135</v>
      </c>
      <c r="T183" s="15" t="s">
        <v>188</v>
      </c>
      <c r="U183" s="15" t="s">
        <v>468</v>
      </c>
      <c r="W183" s="15" t="s">
        <v>217</v>
      </c>
      <c r="AB183" s="12" t="s">
        <v>397</v>
      </c>
      <c r="AC183" s="12" t="s">
        <v>294</v>
      </c>
      <c r="AD183" s="12" t="s">
        <v>120</v>
      </c>
      <c r="AE183" s="16" t="s">
        <v>460</v>
      </c>
      <c r="AF183" s="12" t="s">
        <v>302</v>
      </c>
      <c r="AH183" s="41"/>
      <c r="AI183" s="41">
        <v>20</v>
      </c>
      <c r="AJ183" s="41"/>
      <c r="AK183" s="41" t="s">
        <v>227</v>
      </c>
      <c r="AL183" s="64"/>
      <c r="AP183" s="17" t="s">
        <v>123</v>
      </c>
      <c r="AQ183" s="17" t="s">
        <v>77</v>
      </c>
      <c r="AS183" s="64">
        <f t="shared" si="14"/>
        <v>0</v>
      </c>
      <c r="AT183" s="17" t="s">
        <v>156</v>
      </c>
      <c r="AV183" s="17">
        <v>3</v>
      </c>
      <c r="AY183" s="67"/>
      <c r="AZ183" s="19"/>
      <c r="BB183" s="83"/>
      <c r="BC183" s="66">
        <f t="shared" si="15"/>
        <v>0</v>
      </c>
      <c r="BE183" s="19">
        <v>3</v>
      </c>
      <c r="BR183" s="21">
        <v>20</v>
      </c>
      <c r="BT183" s="21" t="s">
        <v>220</v>
      </c>
      <c r="BU183" s="21">
        <v>0</v>
      </c>
      <c r="BW183" s="21" t="s">
        <v>55</v>
      </c>
      <c r="CI183" s="13">
        <v>0</v>
      </c>
      <c r="CR183" s="21">
        <v>1.4446083343654601</v>
      </c>
      <c r="DA183" s="13">
        <v>0</v>
      </c>
    </row>
    <row r="184" spans="1:112" x14ac:dyDescent="0.3">
      <c r="A184" s="115" t="s">
        <v>132</v>
      </c>
      <c r="B184" s="11" t="s">
        <v>133</v>
      </c>
      <c r="C184" s="12">
        <v>2014</v>
      </c>
      <c r="D184" s="11" t="s">
        <v>134</v>
      </c>
      <c r="F184" s="13" t="s">
        <v>71</v>
      </c>
      <c r="H184" s="12">
        <v>5</v>
      </c>
      <c r="I184" s="12">
        <v>2011</v>
      </c>
      <c r="K184" s="14">
        <v>1</v>
      </c>
      <c r="L184" s="14">
        <v>3</v>
      </c>
      <c r="M184" s="14">
        <v>1</v>
      </c>
      <c r="N184" s="14">
        <v>6</v>
      </c>
      <c r="Q184" s="14" t="s">
        <v>263</v>
      </c>
      <c r="R184" s="12" t="s">
        <v>293</v>
      </c>
      <c r="S184" s="12" t="s">
        <v>135</v>
      </c>
      <c r="T184" s="15" t="s">
        <v>188</v>
      </c>
      <c r="U184" s="15" t="s">
        <v>468</v>
      </c>
      <c r="W184" s="15" t="s">
        <v>217</v>
      </c>
      <c r="AB184" s="12" t="s">
        <v>397</v>
      </c>
      <c r="AC184" s="12" t="s">
        <v>295</v>
      </c>
      <c r="AD184" s="12" t="s">
        <v>120</v>
      </c>
      <c r="AE184" s="16" t="s">
        <v>460</v>
      </c>
      <c r="AF184" s="12" t="s">
        <v>302</v>
      </c>
      <c r="AH184" s="41"/>
      <c r="AI184" s="41">
        <v>20</v>
      </c>
      <c r="AJ184" s="41"/>
      <c r="AK184" s="41" t="s">
        <v>227</v>
      </c>
      <c r="AL184" s="64"/>
      <c r="AP184" s="17" t="s">
        <v>123</v>
      </c>
      <c r="AQ184" s="17" t="s">
        <v>77</v>
      </c>
      <c r="AS184" s="64">
        <f t="shared" si="14"/>
        <v>0</v>
      </c>
      <c r="AT184" s="17" t="s">
        <v>156</v>
      </c>
      <c r="AV184" s="17">
        <v>3</v>
      </c>
      <c r="AY184" s="67"/>
      <c r="AZ184" s="19"/>
      <c r="BB184" s="83"/>
      <c r="BC184" s="66">
        <f t="shared" si="15"/>
        <v>0</v>
      </c>
      <c r="BE184" s="19">
        <v>3</v>
      </c>
      <c r="BR184" s="21">
        <v>20</v>
      </c>
      <c r="BT184" s="21" t="s">
        <v>220</v>
      </c>
      <c r="BU184" s="21">
        <v>3.5481292153175801</v>
      </c>
      <c r="BW184" s="21" t="s">
        <v>55</v>
      </c>
      <c r="CI184" s="13">
        <v>0</v>
      </c>
      <c r="CR184" s="21">
        <v>1.4446083343654601</v>
      </c>
      <c r="DA184" s="13">
        <v>0</v>
      </c>
    </row>
    <row r="185" spans="1:112" x14ac:dyDescent="0.3">
      <c r="A185" s="115" t="s">
        <v>132</v>
      </c>
      <c r="B185" s="11" t="s">
        <v>133</v>
      </c>
      <c r="C185" s="12">
        <v>2014</v>
      </c>
      <c r="D185" s="11" t="s">
        <v>134</v>
      </c>
      <c r="F185" s="13" t="s">
        <v>71</v>
      </c>
      <c r="H185" s="12">
        <v>5</v>
      </c>
      <c r="I185" s="12">
        <v>2011</v>
      </c>
      <c r="K185" s="14">
        <v>1</v>
      </c>
      <c r="L185" s="14">
        <v>3</v>
      </c>
      <c r="M185" s="14">
        <v>1</v>
      </c>
      <c r="N185" s="14">
        <v>6</v>
      </c>
      <c r="Q185" s="14" t="s">
        <v>263</v>
      </c>
      <c r="R185" s="12" t="s">
        <v>293</v>
      </c>
      <c r="S185" s="12" t="s">
        <v>135</v>
      </c>
      <c r="T185" s="15" t="s">
        <v>188</v>
      </c>
      <c r="U185" s="15" t="s">
        <v>468</v>
      </c>
      <c r="W185" s="15" t="s">
        <v>217</v>
      </c>
      <c r="AB185" s="12" t="s">
        <v>397</v>
      </c>
      <c r="AC185" s="12" t="s">
        <v>296</v>
      </c>
      <c r="AD185" s="12" t="s">
        <v>120</v>
      </c>
      <c r="AE185" s="16" t="s">
        <v>460</v>
      </c>
      <c r="AF185" s="12" t="s">
        <v>302</v>
      </c>
      <c r="AH185" s="41"/>
      <c r="AI185" s="41">
        <v>20</v>
      </c>
      <c r="AJ185" s="41"/>
      <c r="AK185" s="41" t="s">
        <v>227</v>
      </c>
      <c r="AL185" s="64"/>
      <c r="AP185" s="17" t="s">
        <v>123</v>
      </c>
      <c r="AQ185" s="17" t="s">
        <v>77</v>
      </c>
      <c r="AS185" s="64">
        <f t="shared" si="14"/>
        <v>0</v>
      </c>
      <c r="AT185" s="17" t="s">
        <v>156</v>
      </c>
      <c r="AV185" s="17">
        <v>3</v>
      </c>
      <c r="AY185" s="67"/>
      <c r="AZ185" s="19"/>
      <c r="BB185" s="83"/>
      <c r="BC185" s="66">
        <f t="shared" si="15"/>
        <v>0</v>
      </c>
      <c r="BE185" s="19">
        <v>3</v>
      </c>
      <c r="BR185" s="21">
        <v>20</v>
      </c>
      <c r="BT185" s="21" t="s">
        <v>220</v>
      </c>
      <c r="BU185" s="21">
        <v>1.6020177226307</v>
      </c>
      <c r="BW185" s="21" t="s">
        <v>55</v>
      </c>
      <c r="CI185" s="13">
        <v>1.0379111166158099</v>
      </c>
      <c r="CR185" s="21">
        <v>0.43799894159638803</v>
      </c>
      <c r="DA185" s="13">
        <v>0</v>
      </c>
    </row>
    <row r="186" spans="1:112" s="49" customFormat="1" x14ac:dyDescent="0.3">
      <c r="A186" s="117" t="s">
        <v>132</v>
      </c>
      <c r="B186" s="46" t="s">
        <v>133</v>
      </c>
      <c r="C186" s="61">
        <v>2014</v>
      </c>
      <c r="D186" s="46" t="s">
        <v>134</v>
      </c>
      <c r="E186" s="61"/>
      <c r="F186" s="47" t="s">
        <v>71</v>
      </c>
      <c r="G186" s="47"/>
      <c r="H186" s="61">
        <v>5</v>
      </c>
      <c r="I186" s="61">
        <v>2011</v>
      </c>
      <c r="J186" s="61"/>
      <c r="K186" s="62">
        <v>1</v>
      </c>
      <c r="L186" s="62">
        <v>3</v>
      </c>
      <c r="M186" s="14">
        <v>1</v>
      </c>
      <c r="N186" s="14">
        <v>6</v>
      </c>
      <c r="O186" s="62"/>
      <c r="P186" s="62"/>
      <c r="Q186" s="62" t="s">
        <v>263</v>
      </c>
      <c r="R186" s="61" t="s">
        <v>293</v>
      </c>
      <c r="S186" s="61" t="s">
        <v>135</v>
      </c>
      <c r="T186" s="63" t="s">
        <v>188</v>
      </c>
      <c r="U186" s="63" t="s">
        <v>468</v>
      </c>
      <c r="V186" s="63"/>
      <c r="W186" s="63" t="s">
        <v>217</v>
      </c>
      <c r="X186" s="63"/>
      <c r="Y186" s="63"/>
      <c r="Z186" s="63"/>
      <c r="AA186" s="63"/>
      <c r="AB186" s="12" t="s">
        <v>397</v>
      </c>
      <c r="AC186" s="61" t="s">
        <v>297</v>
      </c>
      <c r="AD186" s="61" t="s">
        <v>120</v>
      </c>
      <c r="AE186" s="16" t="s">
        <v>460</v>
      </c>
      <c r="AF186" s="61" t="s">
        <v>302</v>
      </c>
      <c r="AG186" s="64"/>
      <c r="AH186" s="71" t="s">
        <v>131</v>
      </c>
      <c r="AI186" s="71">
        <v>20</v>
      </c>
      <c r="AJ186" s="71" t="s">
        <v>291</v>
      </c>
      <c r="AK186" s="41" t="s">
        <v>227</v>
      </c>
      <c r="AL186" s="64">
        <f>CR186-BU186</f>
        <v>-0.60764377587365748</v>
      </c>
      <c r="AM186" s="64" t="s">
        <v>21</v>
      </c>
      <c r="AN186" s="64"/>
      <c r="AO186" s="64"/>
      <c r="AP186" s="17" t="s">
        <v>123</v>
      </c>
      <c r="AQ186" s="17" t="s">
        <v>77</v>
      </c>
      <c r="AR186" s="64"/>
      <c r="AS186" s="64">
        <f t="shared" si="14"/>
        <v>1.8694721444569493</v>
      </c>
      <c r="AT186" s="17" t="s">
        <v>156</v>
      </c>
      <c r="AU186" s="64"/>
      <c r="AV186" s="17">
        <v>3</v>
      </c>
      <c r="AW186" s="64"/>
      <c r="AX186" s="65"/>
      <c r="AY186" s="67">
        <f>DA186-CI186</f>
        <v>-0.34597037220526999</v>
      </c>
      <c r="AZ186" s="66" t="s">
        <v>21</v>
      </c>
      <c r="BA186" s="66"/>
      <c r="BB186" s="82"/>
      <c r="BC186" s="66">
        <f t="shared" si="15"/>
        <v>0.59923826257304291</v>
      </c>
      <c r="BD186" s="66"/>
      <c r="BE186" s="19">
        <v>3</v>
      </c>
      <c r="BF186" s="68"/>
      <c r="BG186" s="61"/>
      <c r="BH186" s="61"/>
      <c r="BI186" s="61"/>
      <c r="BJ186" s="61"/>
      <c r="BK186" s="61"/>
      <c r="BL186" s="61"/>
      <c r="BM186" s="61"/>
      <c r="BN186" s="61"/>
      <c r="BO186" s="61"/>
      <c r="BP186" s="48"/>
      <c r="BQ186" s="48" t="s">
        <v>131</v>
      </c>
      <c r="BR186" s="48">
        <v>20</v>
      </c>
      <c r="BS186" s="48" t="s">
        <v>291</v>
      </c>
      <c r="BT186" s="21" t="s">
        <v>220</v>
      </c>
      <c r="BU186" s="48">
        <f>AVERAGE(BU183:BU185)</f>
        <v>1.7167156459827602</v>
      </c>
      <c r="BV186" s="48" t="s">
        <v>142</v>
      </c>
      <c r="BW186" s="48" t="s">
        <v>55</v>
      </c>
      <c r="BX186" s="48">
        <f>_xlfn.STDEV.S(BU183:BU185)</f>
        <v>1.7768432520522153</v>
      </c>
      <c r="BY186" s="48"/>
      <c r="BZ186" s="48"/>
      <c r="CA186" s="48" t="s">
        <v>77</v>
      </c>
      <c r="CB186" s="48"/>
      <c r="CC186" s="48"/>
      <c r="CD186" s="48"/>
      <c r="CE186" s="48"/>
      <c r="CF186" s="48">
        <v>3</v>
      </c>
      <c r="CG186" s="48"/>
      <c r="CH186" s="47"/>
      <c r="CI186" s="47">
        <f>AVERAGE(CI183:CI185)</f>
        <v>0.34597037220526999</v>
      </c>
      <c r="CJ186" s="47" t="s">
        <v>142</v>
      </c>
      <c r="CK186" s="47">
        <f>_xlfn.STDEV.S(CI183:CI185)</f>
        <v>0.59923826257304291</v>
      </c>
      <c r="CL186" s="47"/>
      <c r="CM186" s="47"/>
      <c r="CN186" s="47"/>
      <c r="CO186" s="47">
        <v>3</v>
      </c>
      <c r="CP186" s="47" t="s">
        <v>301</v>
      </c>
      <c r="CQ186" s="48"/>
      <c r="CR186" s="48">
        <f>AVERAGE(CR183:CR185)</f>
        <v>1.1090718701091027</v>
      </c>
      <c r="CS186" s="48" t="s">
        <v>142</v>
      </c>
      <c r="CT186" s="48">
        <f>_xlfn.STDEV.S(CR183:CR185)</f>
        <v>0.5811662038840294</v>
      </c>
      <c r="CU186" s="48"/>
      <c r="CV186" s="48"/>
      <c r="CW186" s="48"/>
      <c r="CX186" s="48">
        <v>3</v>
      </c>
      <c r="CY186" s="48"/>
      <c r="CZ186" s="47"/>
      <c r="DA186" s="47">
        <v>0</v>
      </c>
      <c r="DB186" s="47" t="s">
        <v>142</v>
      </c>
      <c r="DC186" s="47">
        <f>_xlfn.STDEV.S(DA183:DA185)</f>
        <v>0</v>
      </c>
      <c r="DD186" s="47"/>
      <c r="DE186" s="47"/>
      <c r="DF186" s="47"/>
      <c r="DG186" s="47">
        <v>3</v>
      </c>
      <c r="DH186" s="66" t="s">
        <v>299</v>
      </c>
    </row>
    <row r="187" spans="1:112" x14ac:dyDescent="0.3">
      <c r="BB187" s="83"/>
    </row>
    <row r="188" spans="1:112" x14ac:dyDescent="0.3">
      <c r="A188" s="84" t="s">
        <v>209</v>
      </c>
      <c r="B188" s="11" t="s">
        <v>210</v>
      </c>
      <c r="C188" s="12">
        <v>2014</v>
      </c>
      <c r="D188" s="11" t="s">
        <v>211</v>
      </c>
      <c r="F188" s="13" t="s">
        <v>9</v>
      </c>
      <c r="H188" s="12">
        <v>1</v>
      </c>
      <c r="I188" s="12">
        <v>2012</v>
      </c>
      <c r="K188" s="14">
        <v>1</v>
      </c>
      <c r="L188" s="14">
        <v>5</v>
      </c>
      <c r="M188" s="14">
        <v>1</v>
      </c>
      <c r="N188" s="14">
        <v>1</v>
      </c>
      <c r="O188" s="14" t="s">
        <v>185</v>
      </c>
      <c r="Q188" s="14" t="s">
        <v>263</v>
      </c>
      <c r="R188" s="12" t="s">
        <v>129</v>
      </c>
      <c r="T188" s="15" t="s">
        <v>212</v>
      </c>
      <c r="U188" s="15" t="s">
        <v>469</v>
      </c>
      <c r="W188" s="15" t="s">
        <v>213</v>
      </c>
      <c r="X188" s="15" t="s">
        <v>29</v>
      </c>
      <c r="AD188" s="12" t="s">
        <v>49</v>
      </c>
      <c r="AE188" s="16" t="s">
        <v>214</v>
      </c>
      <c r="AH188" s="17" t="s">
        <v>496</v>
      </c>
      <c r="AI188" s="17">
        <v>100</v>
      </c>
      <c r="AJ188" s="17" t="s">
        <v>291</v>
      </c>
      <c r="AK188" s="17" t="s">
        <v>76</v>
      </c>
      <c r="AL188" s="24">
        <v>0.93841642228738997</v>
      </c>
      <c r="AM188" s="17" t="s">
        <v>21</v>
      </c>
      <c r="AN188" s="17">
        <v>1.1730205278592301</v>
      </c>
      <c r="AP188" s="17" t="s">
        <v>56</v>
      </c>
      <c r="AQ188" s="17" t="s">
        <v>34</v>
      </c>
      <c r="AR188" s="17">
        <f t="shared" ref="AR188:AR195" si="16">AN188-AL188</f>
        <v>0.23460410557184008</v>
      </c>
      <c r="AS188" s="17">
        <f>AR188*SQRT(AV188)</f>
        <v>1.2849796070502024</v>
      </c>
      <c r="AT188" s="17" t="s">
        <v>156</v>
      </c>
      <c r="AU188" s="17" t="s">
        <v>215</v>
      </c>
      <c r="AV188" s="17">
        <v>30</v>
      </c>
      <c r="AW188" s="17" t="s">
        <v>568</v>
      </c>
      <c r="AX188" s="18" t="s">
        <v>181</v>
      </c>
      <c r="AY188" s="19">
        <v>0.117302052785923</v>
      </c>
      <c r="AZ188" s="20" t="s">
        <v>21</v>
      </c>
      <c r="BA188" s="20">
        <v>0.15835777126099701</v>
      </c>
      <c r="BB188" s="83">
        <f t="shared" ref="BB188:BB195" si="17">BA188-AY188</f>
        <v>4.1055718475074013E-2</v>
      </c>
      <c r="BC188" s="19">
        <f>BB188*SQRT(BE188)</f>
        <v>0.24288890605101476</v>
      </c>
      <c r="BE188" s="19">
        <v>35</v>
      </c>
      <c r="BF188" s="34" t="s">
        <v>569</v>
      </c>
    </row>
    <row r="189" spans="1:112" x14ac:dyDescent="0.3">
      <c r="A189" s="84" t="s">
        <v>209</v>
      </c>
      <c r="B189" s="11" t="s">
        <v>210</v>
      </c>
      <c r="C189" s="12">
        <v>2014</v>
      </c>
      <c r="D189" s="11" t="s">
        <v>211</v>
      </c>
      <c r="F189" s="13" t="s">
        <v>9</v>
      </c>
      <c r="H189" s="12">
        <v>2</v>
      </c>
      <c r="I189" s="12">
        <v>2013</v>
      </c>
      <c r="K189" s="14">
        <v>1</v>
      </c>
      <c r="L189" s="14">
        <v>5</v>
      </c>
      <c r="M189" s="14">
        <v>1</v>
      </c>
      <c r="N189" s="14">
        <v>1</v>
      </c>
      <c r="O189" s="14" t="s">
        <v>185</v>
      </c>
      <c r="Q189" s="14" t="s">
        <v>263</v>
      </c>
      <c r="R189" s="12" t="s">
        <v>129</v>
      </c>
      <c r="T189" s="15" t="s">
        <v>212</v>
      </c>
      <c r="U189" s="15" t="s">
        <v>469</v>
      </c>
      <c r="W189" s="15" t="s">
        <v>213</v>
      </c>
      <c r="X189" s="15" t="s">
        <v>29</v>
      </c>
      <c r="AD189" s="12" t="s">
        <v>49</v>
      </c>
      <c r="AE189" s="16" t="s">
        <v>214</v>
      </c>
      <c r="AH189" s="17" t="s">
        <v>496</v>
      </c>
      <c r="AI189" s="17">
        <v>100</v>
      </c>
      <c r="AJ189" s="17" t="s">
        <v>291</v>
      </c>
      <c r="AK189" s="17" t="s">
        <v>76</v>
      </c>
      <c r="AL189" s="24">
        <v>1.34897360703812</v>
      </c>
      <c r="AM189" s="17" t="s">
        <v>21</v>
      </c>
      <c r="AN189" s="17">
        <v>1.70087976539589</v>
      </c>
      <c r="AP189" s="17" t="s">
        <v>56</v>
      </c>
      <c r="AQ189" s="17" t="s">
        <v>34</v>
      </c>
      <c r="AR189" s="17">
        <f t="shared" si="16"/>
        <v>0.35190615835777006</v>
      </c>
      <c r="AS189" s="17">
        <f t="shared" ref="AS189:AS195" si="18">AR189*SQRT(AV189)</f>
        <v>1.927469410575358</v>
      </c>
      <c r="AT189" s="17" t="s">
        <v>156</v>
      </c>
      <c r="AU189" s="17" t="s">
        <v>215</v>
      </c>
      <c r="AV189" s="17">
        <v>30</v>
      </c>
      <c r="AW189" s="17" t="s">
        <v>568</v>
      </c>
      <c r="AX189" s="18" t="s">
        <v>181</v>
      </c>
      <c r="AY189" s="19">
        <v>0.34604105571847499</v>
      </c>
      <c r="AZ189" s="20" t="s">
        <v>21</v>
      </c>
      <c r="BA189" s="20">
        <v>0.434017595307918</v>
      </c>
      <c r="BB189" s="83">
        <f t="shared" si="17"/>
        <v>8.7976539589443015E-2</v>
      </c>
      <c r="BC189" s="19">
        <f t="shared" ref="BC189:BC195" si="19">BB189*SQRT(BE189)</f>
        <v>0.5204762272521668</v>
      </c>
      <c r="BE189" s="19">
        <v>35</v>
      </c>
      <c r="BF189" s="34" t="s">
        <v>569</v>
      </c>
    </row>
    <row r="190" spans="1:112" x14ac:dyDescent="0.3">
      <c r="A190" s="84" t="s">
        <v>209</v>
      </c>
      <c r="B190" s="11" t="s">
        <v>210</v>
      </c>
      <c r="C190" s="12">
        <v>2014</v>
      </c>
      <c r="D190" s="11" t="s">
        <v>211</v>
      </c>
      <c r="F190" s="13" t="s">
        <v>9</v>
      </c>
      <c r="H190" s="12">
        <v>1</v>
      </c>
      <c r="I190" s="12">
        <v>2012</v>
      </c>
      <c r="K190" s="14">
        <v>1</v>
      </c>
      <c r="L190" s="14">
        <v>5</v>
      </c>
      <c r="M190" s="14">
        <v>1</v>
      </c>
      <c r="N190" s="14">
        <v>1</v>
      </c>
      <c r="O190" s="14" t="s">
        <v>185</v>
      </c>
      <c r="Q190" s="14" t="s">
        <v>263</v>
      </c>
      <c r="R190" s="12" t="s">
        <v>129</v>
      </c>
      <c r="T190" s="15" t="s">
        <v>212</v>
      </c>
      <c r="U190" s="15" t="s">
        <v>469</v>
      </c>
      <c r="W190" s="15" t="s">
        <v>213</v>
      </c>
      <c r="X190" s="15" t="s">
        <v>29</v>
      </c>
      <c r="AD190" s="12" t="s">
        <v>49</v>
      </c>
      <c r="AE190" s="16" t="s">
        <v>216</v>
      </c>
      <c r="AH190" s="17" t="s">
        <v>496</v>
      </c>
      <c r="AI190" s="17">
        <v>100</v>
      </c>
      <c r="AJ190" s="17" t="s">
        <v>291</v>
      </c>
      <c r="AK190" s="17" t="s">
        <v>76</v>
      </c>
      <c r="AL190" s="17">
        <v>36.307692307692299</v>
      </c>
      <c r="AM190" s="17" t="s">
        <v>21</v>
      </c>
      <c r="AN190" s="17">
        <v>38.153846153846096</v>
      </c>
      <c r="AP190" s="17" t="s">
        <v>56</v>
      </c>
      <c r="AQ190" s="17" t="s">
        <v>34</v>
      </c>
      <c r="AR190" s="17">
        <f t="shared" si="16"/>
        <v>1.846153846153797</v>
      </c>
      <c r="AS190" s="17">
        <f t="shared" si="18"/>
        <v>10.111801061633567</v>
      </c>
      <c r="AT190" s="17" t="s">
        <v>156</v>
      </c>
      <c r="AU190" s="17" t="s">
        <v>215</v>
      </c>
      <c r="AV190" s="17">
        <v>30</v>
      </c>
      <c r="AW190" s="17" t="s">
        <v>568</v>
      </c>
      <c r="AX190" s="18" t="s">
        <v>181</v>
      </c>
      <c r="AY190" s="19">
        <v>6.1538461538462004</v>
      </c>
      <c r="AZ190" s="20" t="s">
        <v>21</v>
      </c>
      <c r="BA190" s="28">
        <v>6.4615384615384697</v>
      </c>
      <c r="BB190" s="83">
        <f t="shared" si="17"/>
        <v>0.3076923076922693</v>
      </c>
      <c r="BC190" s="19">
        <f t="shared" si="19"/>
        <v>1.820332240953501</v>
      </c>
      <c r="BE190" s="19">
        <v>35</v>
      </c>
      <c r="BF190" s="34" t="s">
        <v>569</v>
      </c>
    </row>
    <row r="191" spans="1:112" x14ac:dyDescent="0.3">
      <c r="A191" s="84" t="s">
        <v>209</v>
      </c>
      <c r="B191" s="11" t="s">
        <v>210</v>
      </c>
      <c r="C191" s="12">
        <v>2014</v>
      </c>
      <c r="D191" s="11" t="s">
        <v>211</v>
      </c>
      <c r="F191" s="13" t="s">
        <v>9</v>
      </c>
      <c r="H191" s="12">
        <v>2</v>
      </c>
      <c r="I191" s="12">
        <v>2013</v>
      </c>
      <c r="K191" s="14">
        <v>1</v>
      </c>
      <c r="L191" s="14">
        <v>5</v>
      </c>
      <c r="M191" s="14">
        <v>1</v>
      </c>
      <c r="N191" s="14">
        <v>1</v>
      </c>
      <c r="O191" s="14" t="s">
        <v>185</v>
      </c>
      <c r="Q191" s="14" t="s">
        <v>263</v>
      </c>
      <c r="R191" s="12" t="s">
        <v>129</v>
      </c>
      <c r="T191" s="15" t="s">
        <v>212</v>
      </c>
      <c r="U191" s="15" t="s">
        <v>469</v>
      </c>
      <c r="W191" s="15" t="s">
        <v>213</v>
      </c>
      <c r="X191" s="15" t="s">
        <v>29</v>
      </c>
      <c r="AD191" s="12" t="s">
        <v>49</v>
      </c>
      <c r="AE191" s="16" t="s">
        <v>216</v>
      </c>
      <c r="AH191" s="17" t="s">
        <v>496</v>
      </c>
      <c r="AI191" s="17">
        <v>100</v>
      </c>
      <c r="AJ191" s="17" t="s">
        <v>291</v>
      </c>
      <c r="AK191" s="17" t="s">
        <v>76</v>
      </c>
      <c r="AL191" s="17">
        <v>90.769230769230703</v>
      </c>
      <c r="AM191" s="17" t="s">
        <v>21</v>
      </c>
      <c r="AN191" s="17">
        <v>96.615384615384599</v>
      </c>
      <c r="AP191" s="17" t="s">
        <v>56</v>
      </c>
      <c r="AQ191" s="17" t="s">
        <v>34</v>
      </c>
      <c r="AR191" s="17">
        <f t="shared" si="16"/>
        <v>5.8461538461538964</v>
      </c>
      <c r="AS191" s="17">
        <f t="shared" si="18"/>
        <v>32.020703361840759</v>
      </c>
      <c r="AT191" s="17" t="s">
        <v>156</v>
      </c>
      <c r="AU191" s="17" t="s">
        <v>215</v>
      </c>
      <c r="AV191" s="17">
        <v>30</v>
      </c>
      <c r="AW191" s="17" t="s">
        <v>568</v>
      </c>
      <c r="AX191" s="18" t="s">
        <v>181</v>
      </c>
      <c r="AY191" s="19">
        <v>11.3846153846153</v>
      </c>
      <c r="AZ191" s="20" t="s">
        <v>21</v>
      </c>
      <c r="BA191" s="28">
        <v>12.615384615384601</v>
      </c>
      <c r="BB191" s="83">
        <f t="shared" si="17"/>
        <v>1.230769230769301</v>
      </c>
      <c r="BC191" s="19">
        <f t="shared" si="19"/>
        <v>7.2813289638153273</v>
      </c>
      <c r="BE191" s="19">
        <v>35</v>
      </c>
      <c r="BF191" s="34" t="s">
        <v>569</v>
      </c>
    </row>
    <row r="192" spans="1:112" x14ac:dyDescent="0.3">
      <c r="A192" s="84" t="s">
        <v>209</v>
      </c>
      <c r="B192" s="11" t="s">
        <v>210</v>
      </c>
      <c r="C192" s="12">
        <v>2014</v>
      </c>
      <c r="D192" s="11" t="s">
        <v>211</v>
      </c>
      <c r="F192" s="13" t="s">
        <v>9</v>
      </c>
      <c r="H192" s="12">
        <v>1</v>
      </c>
      <c r="I192" s="12">
        <v>2012</v>
      </c>
      <c r="K192" s="14">
        <v>1</v>
      </c>
      <c r="L192" s="14">
        <v>5</v>
      </c>
      <c r="M192" s="14">
        <v>1</v>
      </c>
      <c r="N192" s="14">
        <v>1</v>
      </c>
      <c r="O192" s="14" t="s">
        <v>185</v>
      </c>
      <c r="Q192" s="14" t="s">
        <v>263</v>
      </c>
      <c r="R192" s="12" t="s">
        <v>129</v>
      </c>
      <c r="T192" s="15" t="s">
        <v>212</v>
      </c>
      <c r="U192" s="15" t="s">
        <v>469</v>
      </c>
      <c r="W192" s="15" t="s">
        <v>213</v>
      </c>
      <c r="X192" s="15" t="s">
        <v>29</v>
      </c>
      <c r="AD192" s="12" t="s">
        <v>49</v>
      </c>
      <c r="AE192" s="16" t="s">
        <v>214</v>
      </c>
      <c r="AH192" s="17" t="s">
        <v>496</v>
      </c>
      <c r="AI192" s="17">
        <v>10</v>
      </c>
      <c r="AJ192" s="17" t="s">
        <v>291</v>
      </c>
      <c r="AK192" s="17" t="s">
        <v>76</v>
      </c>
      <c r="AL192" s="17">
        <v>0.404884246865435</v>
      </c>
      <c r="AM192" s="17" t="s">
        <v>21</v>
      </c>
      <c r="AN192" s="17">
        <v>0.50110518871317</v>
      </c>
      <c r="AP192" s="17" t="s">
        <v>56</v>
      </c>
      <c r="AQ192" s="17" t="s">
        <v>34</v>
      </c>
      <c r="AR192" s="17">
        <f t="shared" si="16"/>
        <v>9.6220941847734998E-2</v>
      </c>
      <c r="AS192" s="17">
        <f t="shared" si="18"/>
        <v>0.52702380354397282</v>
      </c>
      <c r="AT192" s="17" t="s">
        <v>156</v>
      </c>
      <c r="AU192" s="17" t="s">
        <v>215</v>
      </c>
      <c r="AV192" s="17">
        <v>30</v>
      </c>
      <c r="AW192" s="17" t="s">
        <v>568</v>
      </c>
      <c r="AY192" s="19">
        <v>0.117302052785923</v>
      </c>
      <c r="AZ192" s="20" t="s">
        <v>21</v>
      </c>
      <c r="BA192" s="20">
        <v>0.15835777126099701</v>
      </c>
      <c r="BB192" s="83">
        <f t="shared" si="17"/>
        <v>4.1055718475074013E-2</v>
      </c>
      <c r="BC192" s="19">
        <f t="shared" si="19"/>
        <v>0.24288890605101476</v>
      </c>
      <c r="BE192" s="19">
        <v>35</v>
      </c>
      <c r="BF192" s="34" t="s">
        <v>569</v>
      </c>
    </row>
    <row r="193" spans="1:112" x14ac:dyDescent="0.3">
      <c r="A193" s="84" t="s">
        <v>209</v>
      </c>
      <c r="B193" s="11" t="s">
        <v>210</v>
      </c>
      <c r="C193" s="12">
        <v>2014</v>
      </c>
      <c r="D193" s="11" t="s">
        <v>211</v>
      </c>
      <c r="F193" s="13" t="s">
        <v>9</v>
      </c>
      <c r="H193" s="12">
        <v>2</v>
      </c>
      <c r="I193" s="12">
        <v>2013</v>
      </c>
      <c r="K193" s="14">
        <v>1</v>
      </c>
      <c r="L193" s="14">
        <v>5</v>
      </c>
      <c r="M193" s="14">
        <v>1</v>
      </c>
      <c r="N193" s="14">
        <v>1</v>
      </c>
      <c r="O193" s="14" t="s">
        <v>185</v>
      </c>
      <c r="Q193" s="14" t="s">
        <v>263</v>
      </c>
      <c r="R193" s="12" t="s">
        <v>129</v>
      </c>
      <c r="T193" s="15" t="s">
        <v>212</v>
      </c>
      <c r="U193" s="15" t="s">
        <v>469</v>
      </c>
      <c r="W193" s="15" t="s">
        <v>213</v>
      </c>
      <c r="X193" s="15" t="s">
        <v>29</v>
      </c>
      <c r="AD193" s="12" t="s">
        <v>49</v>
      </c>
      <c r="AE193" s="16" t="s">
        <v>214</v>
      </c>
      <c r="AH193" s="17" t="s">
        <v>496</v>
      </c>
      <c r="AI193" s="17">
        <v>10</v>
      </c>
      <c r="AJ193" s="17" t="s">
        <v>291</v>
      </c>
      <c r="AK193" s="17" t="s">
        <v>76</v>
      </c>
      <c r="AL193" s="17">
        <v>0.50179563198734201</v>
      </c>
      <c r="AM193" s="17" t="s">
        <v>21</v>
      </c>
      <c r="AN193" s="17">
        <v>0.64595443394040097</v>
      </c>
      <c r="AP193" s="17" t="s">
        <v>56</v>
      </c>
      <c r="AQ193" s="17" t="s">
        <v>34</v>
      </c>
      <c r="AR193" s="17">
        <f t="shared" si="16"/>
        <v>0.14415880195305897</v>
      </c>
      <c r="AS193" s="17">
        <f t="shared" si="18"/>
        <v>0.78959027692610195</v>
      </c>
      <c r="AT193" s="17" t="s">
        <v>156</v>
      </c>
      <c r="AU193" s="17" t="s">
        <v>215</v>
      </c>
      <c r="AV193" s="17">
        <v>30</v>
      </c>
      <c r="AW193" s="17" t="s">
        <v>568</v>
      </c>
      <c r="AY193" s="19">
        <v>0.34604105571847499</v>
      </c>
      <c r="AZ193" s="20" t="s">
        <v>21</v>
      </c>
      <c r="BA193" s="20">
        <v>0.434017595307918</v>
      </c>
      <c r="BB193" s="83">
        <f t="shared" si="17"/>
        <v>8.7976539589443015E-2</v>
      </c>
      <c r="BC193" s="19">
        <f t="shared" si="19"/>
        <v>0.5204762272521668</v>
      </c>
      <c r="BE193" s="19">
        <v>35</v>
      </c>
      <c r="BF193" s="34" t="s">
        <v>569</v>
      </c>
    </row>
    <row r="194" spans="1:112" x14ac:dyDescent="0.3">
      <c r="A194" s="84" t="s">
        <v>209</v>
      </c>
      <c r="B194" s="11" t="s">
        <v>210</v>
      </c>
      <c r="C194" s="12">
        <v>2014</v>
      </c>
      <c r="D194" s="11" t="s">
        <v>211</v>
      </c>
      <c r="F194" s="13" t="s">
        <v>9</v>
      </c>
      <c r="H194" s="12">
        <v>1</v>
      </c>
      <c r="I194" s="12">
        <v>2012</v>
      </c>
      <c r="K194" s="14">
        <v>1</v>
      </c>
      <c r="L194" s="14">
        <v>5</v>
      </c>
      <c r="M194" s="14">
        <v>1</v>
      </c>
      <c r="N194" s="14">
        <v>1</v>
      </c>
      <c r="O194" s="14" t="s">
        <v>185</v>
      </c>
      <c r="Q194" s="14" t="s">
        <v>263</v>
      </c>
      <c r="R194" s="12" t="s">
        <v>129</v>
      </c>
      <c r="T194" s="15" t="s">
        <v>212</v>
      </c>
      <c r="U194" s="15" t="s">
        <v>469</v>
      </c>
      <c r="W194" s="15" t="s">
        <v>213</v>
      </c>
      <c r="X194" s="15" t="s">
        <v>29</v>
      </c>
      <c r="AD194" s="12" t="s">
        <v>49</v>
      </c>
      <c r="AE194" s="16" t="s">
        <v>216</v>
      </c>
      <c r="AH194" s="17" t="s">
        <v>496</v>
      </c>
      <c r="AI194" s="17">
        <v>10</v>
      </c>
      <c r="AJ194" s="17" t="s">
        <v>291</v>
      </c>
      <c r="AK194" s="17" t="s">
        <v>76</v>
      </c>
      <c r="AL194" s="17">
        <v>37.745397235262899</v>
      </c>
      <c r="AM194" s="17" t="s">
        <v>21</v>
      </c>
      <c r="AN194" s="17">
        <v>40.267397456892198</v>
      </c>
      <c r="AP194" s="17" t="s">
        <v>56</v>
      </c>
      <c r="AQ194" s="17" t="s">
        <v>34</v>
      </c>
      <c r="AR194" s="17">
        <f t="shared" si="16"/>
        <v>2.5220002216292983</v>
      </c>
      <c r="AS194" s="17">
        <f t="shared" si="18"/>
        <v>13.81356411419395</v>
      </c>
      <c r="AT194" s="17" t="s">
        <v>156</v>
      </c>
      <c r="AU194" s="17" t="s">
        <v>215</v>
      </c>
      <c r="AV194" s="17">
        <v>30</v>
      </c>
      <c r="AW194" s="17" t="s">
        <v>568</v>
      </c>
      <c r="AY194" s="19">
        <v>6.1538461538462004</v>
      </c>
      <c r="AZ194" s="20" t="s">
        <v>21</v>
      </c>
      <c r="BA194" s="28">
        <v>6.4615384615384697</v>
      </c>
      <c r="BB194" s="83">
        <f t="shared" si="17"/>
        <v>0.3076923076922693</v>
      </c>
      <c r="BC194" s="19">
        <f t="shared" si="19"/>
        <v>1.820332240953501</v>
      </c>
      <c r="BE194" s="19">
        <v>35</v>
      </c>
      <c r="BF194" s="34" t="s">
        <v>569</v>
      </c>
    </row>
    <row r="195" spans="1:112" x14ac:dyDescent="0.3">
      <c r="A195" s="84" t="s">
        <v>209</v>
      </c>
      <c r="B195" s="11" t="s">
        <v>210</v>
      </c>
      <c r="C195" s="12">
        <v>2014</v>
      </c>
      <c r="D195" s="11" t="s">
        <v>211</v>
      </c>
      <c r="F195" s="13" t="s">
        <v>9</v>
      </c>
      <c r="H195" s="12">
        <v>2</v>
      </c>
      <c r="I195" s="12">
        <v>2013</v>
      </c>
      <c r="K195" s="14">
        <v>1</v>
      </c>
      <c r="L195" s="14">
        <v>5</v>
      </c>
      <c r="M195" s="14">
        <v>1</v>
      </c>
      <c r="N195" s="14">
        <v>1</v>
      </c>
      <c r="O195" s="14" t="s">
        <v>185</v>
      </c>
      <c r="Q195" s="14" t="s">
        <v>263</v>
      </c>
      <c r="R195" s="12" t="s">
        <v>129</v>
      </c>
      <c r="T195" s="15" t="s">
        <v>212</v>
      </c>
      <c r="U195" s="15" t="s">
        <v>469</v>
      </c>
      <c r="W195" s="15" t="s">
        <v>213</v>
      </c>
      <c r="X195" s="15" t="s">
        <v>29</v>
      </c>
      <c r="AD195" s="12" t="s">
        <v>49</v>
      </c>
      <c r="AE195" s="16" t="s">
        <v>216</v>
      </c>
      <c r="AH195" s="17" t="s">
        <v>496</v>
      </c>
      <c r="AI195" s="17">
        <v>10</v>
      </c>
      <c r="AJ195" s="17" t="s">
        <v>291</v>
      </c>
      <c r="AK195" s="17" t="s">
        <v>76</v>
      </c>
      <c r="AL195" s="17">
        <v>84.979165090929499</v>
      </c>
      <c r="AM195" s="17" t="s">
        <v>21</v>
      </c>
      <c r="AN195" s="17">
        <v>91.479586362413002</v>
      </c>
      <c r="AP195" s="17" t="s">
        <v>56</v>
      </c>
      <c r="AQ195" s="17" t="s">
        <v>34</v>
      </c>
      <c r="AR195" s="17">
        <f t="shared" si="16"/>
        <v>6.5004212714835035</v>
      </c>
      <c r="AS195" s="17">
        <f t="shared" si="18"/>
        <v>35.604273636779283</v>
      </c>
      <c r="AT195" s="17" t="s">
        <v>156</v>
      </c>
      <c r="AU195" s="17" t="s">
        <v>215</v>
      </c>
      <c r="AV195" s="17">
        <v>30</v>
      </c>
      <c r="AW195" s="17" t="s">
        <v>568</v>
      </c>
      <c r="AY195" s="19">
        <v>11.3846153846153</v>
      </c>
      <c r="AZ195" s="20" t="s">
        <v>21</v>
      </c>
      <c r="BA195" s="28">
        <v>12.615384615384601</v>
      </c>
      <c r="BB195" s="83">
        <f t="shared" si="17"/>
        <v>1.230769230769301</v>
      </c>
      <c r="BC195" s="19">
        <f t="shared" si="19"/>
        <v>7.2813289638153273</v>
      </c>
      <c r="BE195" s="19">
        <v>35</v>
      </c>
      <c r="BF195" s="34" t="s">
        <v>569</v>
      </c>
    </row>
    <row r="196" spans="1:112" x14ac:dyDescent="0.3">
      <c r="BB196" s="83"/>
    </row>
    <row r="197" spans="1:112" x14ac:dyDescent="0.3">
      <c r="A197" s="84" t="s">
        <v>221</v>
      </c>
      <c r="B197" s="11" t="s">
        <v>222</v>
      </c>
      <c r="C197" s="12">
        <v>2014</v>
      </c>
      <c r="D197" s="11" t="s">
        <v>64</v>
      </c>
      <c r="F197" s="13" t="s">
        <v>9</v>
      </c>
      <c r="H197" s="12">
        <v>5</v>
      </c>
      <c r="I197" s="12" t="s">
        <v>223</v>
      </c>
      <c r="J197" s="12" t="s">
        <v>491</v>
      </c>
      <c r="K197" s="14">
        <v>1</v>
      </c>
      <c r="L197" s="14">
        <v>30</v>
      </c>
      <c r="M197" s="14">
        <v>3</v>
      </c>
      <c r="N197" s="14">
        <v>1</v>
      </c>
      <c r="O197" s="14" t="s">
        <v>219</v>
      </c>
      <c r="Q197" s="14" t="s">
        <v>263</v>
      </c>
      <c r="R197" s="12" t="s">
        <v>72</v>
      </c>
      <c r="T197" s="15" t="s">
        <v>188</v>
      </c>
      <c r="U197" s="15" t="s">
        <v>465</v>
      </c>
      <c r="W197" s="15" t="s">
        <v>224</v>
      </c>
      <c r="X197" s="15" t="s">
        <v>29</v>
      </c>
      <c r="AD197" s="12" t="s">
        <v>49</v>
      </c>
      <c r="AE197" s="16" t="s">
        <v>225</v>
      </c>
      <c r="AH197" s="17" t="s">
        <v>494</v>
      </c>
      <c r="AI197" s="17">
        <v>10.4</v>
      </c>
      <c r="AJ197" s="17" t="s">
        <v>291</v>
      </c>
      <c r="AK197" s="17" t="s">
        <v>493</v>
      </c>
      <c r="AL197" s="17">
        <v>36.799999999999997</v>
      </c>
      <c r="AM197" s="17" t="s">
        <v>21</v>
      </c>
      <c r="AN197" s="17">
        <v>0.6</v>
      </c>
      <c r="AO197" s="24"/>
      <c r="AP197" s="17" t="s">
        <v>123</v>
      </c>
      <c r="AQ197" s="17" t="s">
        <v>34</v>
      </c>
      <c r="AS197" s="17">
        <f>AN197*SQRT(AV197)</f>
        <v>3.2863353450309964</v>
      </c>
      <c r="AT197" s="17" t="s">
        <v>144</v>
      </c>
      <c r="AU197" s="17" t="s">
        <v>226</v>
      </c>
      <c r="AV197" s="17">
        <v>30</v>
      </c>
      <c r="AW197" s="17" t="s">
        <v>495</v>
      </c>
      <c r="AY197" s="19">
        <v>5.2</v>
      </c>
      <c r="AZ197" s="19" t="s">
        <v>21</v>
      </c>
      <c r="BA197" s="44">
        <v>1.1000000000000001</v>
      </c>
      <c r="BC197" s="19">
        <f>BA197*SQRT(BE197)</f>
        <v>6.0249481325568279</v>
      </c>
      <c r="BE197" s="19">
        <v>30</v>
      </c>
    </row>
    <row r="198" spans="1:112" x14ac:dyDescent="0.3">
      <c r="A198" s="84" t="s">
        <v>221</v>
      </c>
      <c r="B198" s="11" t="s">
        <v>222</v>
      </c>
      <c r="C198" s="12">
        <v>2014</v>
      </c>
      <c r="D198" s="11" t="s">
        <v>64</v>
      </c>
      <c r="F198" s="13" t="s">
        <v>9</v>
      </c>
      <c r="H198" s="12">
        <v>5</v>
      </c>
      <c r="I198" s="12" t="s">
        <v>223</v>
      </c>
      <c r="J198" s="12" t="s">
        <v>491</v>
      </c>
      <c r="K198" s="14">
        <v>1</v>
      </c>
      <c r="L198" s="14">
        <v>30</v>
      </c>
      <c r="M198" s="14">
        <v>3</v>
      </c>
      <c r="N198" s="14">
        <v>1</v>
      </c>
      <c r="O198" s="14" t="s">
        <v>219</v>
      </c>
      <c r="Q198" s="14" t="s">
        <v>263</v>
      </c>
      <c r="R198" s="12" t="s">
        <v>72</v>
      </c>
      <c r="T198" s="15" t="s">
        <v>188</v>
      </c>
      <c r="U198" s="15" t="s">
        <v>465</v>
      </c>
      <c r="W198" s="15" t="s">
        <v>224</v>
      </c>
      <c r="X198" s="15" t="s">
        <v>29</v>
      </c>
      <c r="AD198" s="12" t="s">
        <v>120</v>
      </c>
      <c r="AE198" s="16" t="s">
        <v>225</v>
      </c>
      <c r="AF198" s="12" t="s">
        <v>492</v>
      </c>
      <c r="AH198" s="17" t="s">
        <v>494</v>
      </c>
      <c r="AI198" s="17">
        <v>10.4</v>
      </c>
      <c r="AJ198" s="17" t="s">
        <v>291</v>
      </c>
      <c r="AK198" s="17" t="s">
        <v>493</v>
      </c>
      <c r="AL198" s="17">
        <v>6.6</v>
      </c>
      <c r="AM198" s="17" t="s">
        <v>21</v>
      </c>
      <c r="AN198" s="17">
        <v>0.6</v>
      </c>
      <c r="AO198" s="24"/>
      <c r="AP198" s="17" t="s">
        <v>123</v>
      </c>
      <c r="AQ198" s="17" t="s">
        <v>34</v>
      </c>
      <c r="AS198" s="17">
        <f>AN198*SQRT(AV198)</f>
        <v>3.2863353450309964</v>
      </c>
      <c r="AT198" s="17" t="s">
        <v>144</v>
      </c>
      <c r="AU198" s="17" t="s">
        <v>226</v>
      </c>
      <c r="AV198" s="17">
        <v>30</v>
      </c>
      <c r="AW198" s="17" t="s">
        <v>495</v>
      </c>
      <c r="AY198" s="19">
        <v>2.9</v>
      </c>
      <c r="AZ198" s="19" t="s">
        <v>21</v>
      </c>
      <c r="BA198" s="44">
        <v>0.5</v>
      </c>
      <c r="BC198" s="19">
        <f>BA198*SQRT(BE198)</f>
        <v>2.7386127875258306</v>
      </c>
      <c r="BE198" s="19">
        <v>30</v>
      </c>
    </row>
    <row r="199" spans="1:112" x14ac:dyDescent="0.3">
      <c r="BB199" s="83"/>
    </row>
    <row r="200" spans="1:112" s="49" customFormat="1" x14ac:dyDescent="0.3">
      <c r="A200" s="84" t="s">
        <v>230</v>
      </c>
      <c r="B200" s="11" t="s">
        <v>231</v>
      </c>
      <c r="C200" s="12">
        <v>2007</v>
      </c>
      <c r="D200" s="11" t="s">
        <v>232</v>
      </c>
      <c r="E200" s="12"/>
      <c r="F200" s="13" t="s">
        <v>65</v>
      </c>
      <c r="G200" s="47" t="s">
        <v>560</v>
      </c>
      <c r="H200" s="61">
        <v>2</v>
      </c>
      <c r="I200" s="61" t="s">
        <v>561</v>
      </c>
      <c r="J200" s="61"/>
      <c r="K200" s="14">
        <v>1</v>
      </c>
      <c r="L200" s="14">
        <v>1</v>
      </c>
      <c r="M200" s="14">
        <v>1</v>
      </c>
      <c r="N200" s="14"/>
      <c r="O200" s="14" t="s">
        <v>219</v>
      </c>
      <c r="P200" s="14"/>
      <c r="Q200" s="14" t="s">
        <v>263</v>
      </c>
      <c r="R200" s="12" t="s">
        <v>58</v>
      </c>
      <c r="S200" s="61"/>
      <c r="T200" s="15" t="s">
        <v>233</v>
      </c>
      <c r="U200" s="15" t="s">
        <v>470</v>
      </c>
      <c r="V200" s="15"/>
      <c r="W200" s="15" t="s">
        <v>234</v>
      </c>
      <c r="X200" s="15" t="s">
        <v>182</v>
      </c>
      <c r="Y200" s="63"/>
      <c r="Z200" s="63"/>
      <c r="AA200" s="63"/>
      <c r="AB200" s="12" t="s">
        <v>397</v>
      </c>
      <c r="AC200" s="12" t="s">
        <v>235</v>
      </c>
      <c r="AD200" s="16" t="s">
        <v>49</v>
      </c>
      <c r="AE200" s="16" t="s">
        <v>244</v>
      </c>
      <c r="AF200" s="16" t="s">
        <v>444</v>
      </c>
      <c r="AG200" s="64"/>
      <c r="AH200" s="24" t="s">
        <v>88</v>
      </c>
      <c r="AI200" s="17">
        <v>5</v>
      </c>
      <c r="AJ200" s="17" t="s">
        <v>266</v>
      </c>
      <c r="AK200" s="24" t="s">
        <v>442</v>
      </c>
      <c r="AL200" s="24">
        <v>19.21</v>
      </c>
      <c r="AM200" s="64"/>
      <c r="AN200" s="64"/>
      <c r="AO200" s="64"/>
      <c r="AP200" s="64"/>
      <c r="AQ200" s="64"/>
      <c r="AR200" s="64"/>
      <c r="AS200" s="64"/>
      <c r="AT200" s="17" t="s">
        <v>144</v>
      </c>
      <c r="AU200" s="64"/>
      <c r="AV200" s="64"/>
      <c r="AW200" s="64" t="s">
        <v>563</v>
      </c>
      <c r="AX200" s="65"/>
      <c r="AY200" s="75">
        <v>25.43</v>
      </c>
      <c r="AZ200" s="70"/>
      <c r="BA200" s="66"/>
      <c r="BB200" s="82"/>
      <c r="BC200" s="66"/>
      <c r="BD200" s="66"/>
      <c r="BE200" s="66"/>
      <c r="BF200" s="68" t="s">
        <v>562</v>
      </c>
      <c r="BG200" s="61"/>
      <c r="BH200" s="61"/>
      <c r="BI200" s="61"/>
      <c r="BJ200" s="61"/>
      <c r="BK200" s="61"/>
      <c r="BL200" s="61"/>
      <c r="BM200" s="61"/>
      <c r="BN200" s="61"/>
      <c r="BO200" s="61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7"/>
      <c r="CI200" s="47"/>
      <c r="CJ200" s="47"/>
      <c r="CK200" s="47"/>
      <c r="CL200" s="47"/>
      <c r="CM200" s="47"/>
      <c r="CN200" s="47"/>
      <c r="CO200" s="47"/>
      <c r="CP200" s="47"/>
      <c r="CQ200" s="48"/>
      <c r="CR200" s="48"/>
      <c r="CS200" s="48"/>
      <c r="CT200" s="48"/>
      <c r="CU200" s="48"/>
      <c r="CV200" s="48"/>
      <c r="CW200" s="48"/>
      <c r="CX200" s="48"/>
      <c r="CY200" s="48"/>
      <c r="CZ200" s="47"/>
      <c r="DA200" s="47"/>
      <c r="DB200" s="47"/>
      <c r="DC200" s="47"/>
      <c r="DD200" s="47"/>
      <c r="DE200" s="47"/>
      <c r="DF200" s="47"/>
      <c r="DG200" s="47"/>
      <c r="DH200" s="47"/>
    </row>
    <row r="201" spans="1:112" s="49" customFormat="1" x14ac:dyDescent="0.3">
      <c r="A201" s="84" t="s">
        <v>230</v>
      </c>
      <c r="B201" s="11" t="s">
        <v>231</v>
      </c>
      <c r="C201" s="12">
        <v>2007</v>
      </c>
      <c r="D201" s="11" t="s">
        <v>232</v>
      </c>
      <c r="E201" s="12"/>
      <c r="F201" s="13" t="s">
        <v>65</v>
      </c>
      <c r="G201" s="47" t="s">
        <v>560</v>
      </c>
      <c r="H201" s="61">
        <v>2</v>
      </c>
      <c r="I201" s="61" t="s">
        <v>561</v>
      </c>
      <c r="J201" s="61"/>
      <c r="K201" s="14">
        <v>1</v>
      </c>
      <c r="L201" s="14">
        <v>1</v>
      </c>
      <c r="M201" s="14">
        <v>1</v>
      </c>
      <c r="N201" s="14"/>
      <c r="O201" s="14" t="s">
        <v>219</v>
      </c>
      <c r="P201" s="14"/>
      <c r="Q201" s="14" t="s">
        <v>263</v>
      </c>
      <c r="R201" s="12" t="s">
        <v>58</v>
      </c>
      <c r="S201" s="61"/>
      <c r="T201" s="15" t="s">
        <v>233</v>
      </c>
      <c r="U201" s="15" t="s">
        <v>470</v>
      </c>
      <c r="V201" s="15"/>
      <c r="W201" s="15" t="s">
        <v>234</v>
      </c>
      <c r="X201" s="15" t="s">
        <v>182</v>
      </c>
      <c r="Y201" s="63"/>
      <c r="Z201" s="63"/>
      <c r="AA201" s="63"/>
      <c r="AB201" s="12" t="s">
        <v>397</v>
      </c>
      <c r="AC201" s="12" t="s">
        <v>236</v>
      </c>
      <c r="AD201" s="16" t="s">
        <v>49</v>
      </c>
      <c r="AE201" s="16" t="s">
        <v>244</v>
      </c>
      <c r="AF201" s="16" t="s">
        <v>444</v>
      </c>
      <c r="AG201" s="64"/>
      <c r="AH201" s="24" t="s">
        <v>88</v>
      </c>
      <c r="AI201" s="17">
        <v>5</v>
      </c>
      <c r="AJ201" s="17" t="s">
        <v>266</v>
      </c>
      <c r="AK201" s="24" t="s">
        <v>442</v>
      </c>
      <c r="AL201" s="24">
        <v>48.19</v>
      </c>
      <c r="AM201" s="64"/>
      <c r="AN201" s="64"/>
      <c r="AO201" s="64"/>
      <c r="AP201" s="64"/>
      <c r="AQ201" s="64"/>
      <c r="AR201" s="64"/>
      <c r="AS201" s="64"/>
      <c r="AT201" s="17" t="s">
        <v>144</v>
      </c>
      <c r="AU201" s="64"/>
      <c r="AV201" s="64"/>
      <c r="AW201" s="64" t="s">
        <v>563</v>
      </c>
      <c r="AX201" s="65"/>
      <c r="AY201" s="23">
        <v>28.320000000000004</v>
      </c>
      <c r="AZ201" s="70"/>
      <c r="BA201" s="66"/>
      <c r="BB201" s="82"/>
      <c r="BC201" s="66"/>
      <c r="BD201" s="66"/>
      <c r="BE201" s="66"/>
      <c r="BF201" s="68" t="s">
        <v>562</v>
      </c>
      <c r="BG201" s="61"/>
      <c r="BH201" s="61"/>
      <c r="BI201" s="61"/>
      <c r="BJ201" s="61"/>
      <c r="BK201" s="61"/>
      <c r="BL201" s="61"/>
      <c r="BM201" s="61"/>
      <c r="BN201" s="61"/>
      <c r="BO201" s="61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7"/>
      <c r="CI201" s="47"/>
      <c r="CJ201" s="47"/>
      <c r="CK201" s="47"/>
      <c r="CL201" s="47"/>
      <c r="CM201" s="47"/>
      <c r="CN201" s="47"/>
      <c r="CO201" s="47"/>
      <c r="CP201" s="47"/>
      <c r="CQ201" s="48"/>
      <c r="CR201" s="48"/>
      <c r="CS201" s="48"/>
      <c r="CT201" s="48"/>
      <c r="CU201" s="48"/>
      <c r="CV201" s="48"/>
      <c r="CW201" s="48"/>
      <c r="CX201" s="48"/>
      <c r="CY201" s="48"/>
      <c r="CZ201" s="47"/>
      <c r="DA201" s="47"/>
      <c r="DB201" s="47"/>
      <c r="DC201" s="47"/>
      <c r="DD201" s="47"/>
      <c r="DE201" s="47"/>
      <c r="DF201" s="47"/>
      <c r="DG201" s="47"/>
      <c r="DH201" s="47"/>
    </row>
    <row r="202" spans="1:112" s="49" customFormat="1" x14ac:dyDescent="0.3">
      <c r="A202" s="84" t="s">
        <v>230</v>
      </c>
      <c r="B202" s="11" t="s">
        <v>231</v>
      </c>
      <c r="C202" s="12">
        <v>2007</v>
      </c>
      <c r="D202" s="11" t="s">
        <v>232</v>
      </c>
      <c r="E202" s="12"/>
      <c r="F202" s="13" t="s">
        <v>65</v>
      </c>
      <c r="G202" s="47" t="s">
        <v>560</v>
      </c>
      <c r="H202" s="61">
        <v>2</v>
      </c>
      <c r="I202" s="61" t="s">
        <v>561</v>
      </c>
      <c r="J202" s="61"/>
      <c r="K202" s="14">
        <v>1</v>
      </c>
      <c r="L202" s="14">
        <v>1</v>
      </c>
      <c r="M202" s="14">
        <v>1</v>
      </c>
      <c r="N202" s="14"/>
      <c r="O202" s="14" t="s">
        <v>219</v>
      </c>
      <c r="P202" s="14"/>
      <c r="Q202" s="14" t="s">
        <v>263</v>
      </c>
      <c r="R202" s="12" t="s">
        <v>58</v>
      </c>
      <c r="S202" s="61"/>
      <c r="T202" s="15" t="s">
        <v>233</v>
      </c>
      <c r="U202" s="15" t="s">
        <v>470</v>
      </c>
      <c r="V202" s="15"/>
      <c r="W202" s="15" t="s">
        <v>234</v>
      </c>
      <c r="X202" s="15" t="s">
        <v>182</v>
      </c>
      <c r="Y202" s="63"/>
      <c r="Z202" s="63"/>
      <c r="AA202" s="63"/>
      <c r="AB202" s="12" t="s">
        <v>397</v>
      </c>
      <c r="AC202" s="12" t="s">
        <v>237</v>
      </c>
      <c r="AD202" s="16" t="s">
        <v>49</v>
      </c>
      <c r="AE202" s="16" t="s">
        <v>244</v>
      </c>
      <c r="AF202" s="16" t="s">
        <v>444</v>
      </c>
      <c r="AG202" s="64"/>
      <c r="AH202" s="24" t="s">
        <v>88</v>
      </c>
      <c r="AI202" s="17">
        <v>5</v>
      </c>
      <c r="AJ202" s="17" t="s">
        <v>266</v>
      </c>
      <c r="AK202" s="24" t="s">
        <v>442</v>
      </c>
      <c r="AL202" s="24">
        <v>44.8</v>
      </c>
      <c r="AM202" s="64"/>
      <c r="AN202" s="64"/>
      <c r="AO202" s="64"/>
      <c r="AP202" s="64"/>
      <c r="AQ202" s="64"/>
      <c r="AR202" s="64"/>
      <c r="AS202" s="64"/>
      <c r="AT202" s="17" t="s">
        <v>144</v>
      </c>
      <c r="AU202" s="64"/>
      <c r="AV202" s="64"/>
      <c r="AW202" s="64" t="s">
        <v>563</v>
      </c>
      <c r="AX202" s="65"/>
      <c r="AY202" s="23">
        <v>11.620000000000001</v>
      </c>
      <c r="AZ202" s="70"/>
      <c r="BA202" s="66"/>
      <c r="BB202" s="82"/>
      <c r="BC202" s="66"/>
      <c r="BD202" s="66"/>
      <c r="BE202" s="66"/>
      <c r="BF202" s="68" t="s">
        <v>562</v>
      </c>
      <c r="BG202" s="61"/>
      <c r="BH202" s="61"/>
      <c r="BI202" s="61"/>
      <c r="BJ202" s="61"/>
      <c r="BK202" s="61"/>
      <c r="BL202" s="61"/>
      <c r="BM202" s="61"/>
      <c r="BN202" s="61"/>
      <c r="BO202" s="61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7"/>
      <c r="CI202" s="47"/>
      <c r="CJ202" s="47"/>
      <c r="CK202" s="47"/>
      <c r="CL202" s="47"/>
      <c r="CM202" s="47"/>
      <c r="CN202" s="47"/>
      <c r="CO202" s="47"/>
      <c r="CP202" s="47"/>
      <c r="CQ202" s="48"/>
      <c r="CR202" s="48"/>
      <c r="CS202" s="48"/>
      <c r="CT202" s="48"/>
      <c r="CU202" s="48"/>
      <c r="CV202" s="48"/>
      <c r="CW202" s="48"/>
      <c r="CX202" s="48"/>
      <c r="CY202" s="48"/>
      <c r="CZ202" s="47"/>
      <c r="DA202" s="47"/>
      <c r="DB202" s="47"/>
      <c r="DC202" s="47"/>
      <c r="DD202" s="47"/>
      <c r="DE202" s="47"/>
      <c r="DF202" s="47"/>
      <c r="DG202" s="47"/>
      <c r="DH202" s="47"/>
    </row>
    <row r="203" spans="1:112" s="49" customFormat="1" x14ac:dyDescent="0.3">
      <c r="A203" s="84" t="s">
        <v>230</v>
      </c>
      <c r="B203" s="11" t="s">
        <v>231</v>
      </c>
      <c r="C203" s="12">
        <v>2007</v>
      </c>
      <c r="D203" s="11" t="s">
        <v>232</v>
      </c>
      <c r="E203" s="12"/>
      <c r="F203" s="13" t="s">
        <v>65</v>
      </c>
      <c r="G203" s="47" t="s">
        <v>560</v>
      </c>
      <c r="H203" s="61">
        <v>2</v>
      </c>
      <c r="I203" s="61" t="s">
        <v>561</v>
      </c>
      <c r="J203" s="61"/>
      <c r="K203" s="14">
        <v>1</v>
      </c>
      <c r="L203" s="14">
        <v>1</v>
      </c>
      <c r="M203" s="14">
        <v>1</v>
      </c>
      <c r="N203" s="14"/>
      <c r="O203" s="14" t="s">
        <v>219</v>
      </c>
      <c r="P203" s="14"/>
      <c r="Q203" s="14" t="s">
        <v>263</v>
      </c>
      <c r="R203" s="12" t="s">
        <v>58</v>
      </c>
      <c r="S203" s="61"/>
      <c r="T203" s="15" t="s">
        <v>233</v>
      </c>
      <c r="U203" s="15" t="s">
        <v>470</v>
      </c>
      <c r="V203" s="15"/>
      <c r="W203" s="15" t="s">
        <v>234</v>
      </c>
      <c r="X203" s="15" t="s">
        <v>182</v>
      </c>
      <c r="Y203" s="63"/>
      <c r="Z203" s="63"/>
      <c r="AA203" s="63"/>
      <c r="AB203" s="12" t="s">
        <v>397</v>
      </c>
      <c r="AC203" s="12" t="s">
        <v>238</v>
      </c>
      <c r="AD203" s="16" t="s">
        <v>49</v>
      </c>
      <c r="AE203" s="16" t="s">
        <v>244</v>
      </c>
      <c r="AF203" s="16" t="s">
        <v>444</v>
      </c>
      <c r="AG203" s="64"/>
      <c r="AH203" s="24" t="s">
        <v>88</v>
      </c>
      <c r="AI203" s="17">
        <v>5</v>
      </c>
      <c r="AJ203" s="17" t="s">
        <v>266</v>
      </c>
      <c r="AK203" s="24" t="s">
        <v>442</v>
      </c>
      <c r="AL203" s="24">
        <v>70.349999999999994</v>
      </c>
      <c r="AM203" s="64"/>
      <c r="AN203" s="64"/>
      <c r="AO203" s="64"/>
      <c r="AP203" s="64"/>
      <c r="AQ203" s="64"/>
      <c r="AR203" s="64"/>
      <c r="AS203" s="64"/>
      <c r="AT203" s="17" t="s">
        <v>144</v>
      </c>
      <c r="AU203" s="64"/>
      <c r="AV203" s="64"/>
      <c r="AW203" s="64" t="s">
        <v>563</v>
      </c>
      <c r="AX203" s="65"/>
      <c r="AY203" s="23">
        <v>96.48</v>
      </c>
      <c r="AZ203" s="70"/>
      <c r="BA203" s="66"/>
      <c r="BB203" s="82"/>
      <c r="BC203" s="66"/>
      <c r="BD203" s="66"/>
      <c r="BE203" s="66"/>
      <c r="BF203" s="68" t="s">
        <v>562</v>
      </c>
      <c r="BG203" s="61"/>
      <c r="BH203" s="61"/>
      <c r="BI203" s="61"/>
      <c r="BJ203" s="61"/>
      <c r="BK203" s="61"/>
      <c r="BL203" s="61"/>
      <c r="BM203" s="61"/>
      <c r="BN203" s="61"/>
      <c r="BO203" s="61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7"/>
      <c r="CI203" s="47"/>
      <c r="CJ203" s="47"/>
      <c r="CK203" s="47"/>
      <c r="CL203" s="47"/>
      <c r="CM203" s="47"/>
      <c r="CN203" s="47"/>
      <c r="CO203" s="47"/>
      <c r="CP203" s="47"/>
      <c r="CQ203" s="48"/>
      <c r="CR203" s="48"/>
      <c r="CS203" s="48"/>
      <c r="CT203" s="48"/>
      <c r="CU203" s="48"/>
      <c r="CV203" s="48"/>
      <c r="CW203" s="48"/>
      <c r="CX203" s="48"/>
      <c r="CY203" s="48"/>
      <c r="CZ203" s="47"/>
      <c r="DA203" s="47"/>
      <c r="DB203" s="47"/>
      <c r="DC203" s="47"/>
      <c r="DD203" s="47"/>
      <c r="DE203" s="47"/>
      <c r="DF203" s="47"/>
      <c r="DG203" s="47"/>
      <c r="DH203" s="47"/>
    </row>
    <row r="204" spans="1:112" s="49" customFormat="1" x14ac:dyDescent="0.3">
      <c r="A204" s="118" t="s">
        <v>230</v>
      </c>
      <c r="B204" s="46" t="s">
        <v>231</v>
      </c>
      <c r="C204" s="61">
        <v>2007</v>
      </c>
      <c r="D204" s="46" t="s">
        <v>232</v>
      </c>
      <c r="E204" s="61"/>
      <c r="F204" s="47" t="s">
        <v>65</v>
      </c>
      <c r="G204" s="47" t="s">
        <v>560</v>
      </c>
      <c r="H204" s="61">
        <v>2</v>
      </c>
      <c r="I204" s="61" t="s">
        <v>561</v>
      </c>
      <c r="J204" s="61"/>
      <c r="K204" s="62">
        <v>1</v>
      </c>
      <c r="L204" s="62">
        <v>4</v>
      </c>
      <c r="M204" s="62">
        <v>1</v>
      </c>
      <c r="N204" s="62"/>
      <c r="O204" s="62" t="s">
        <v>219</v>
      </c>
      <c r="P204" s="62"/>
      <c r="Q204" s="62" t="s">
        <v>263</v>
      </c>
      <c r="R204" s="61" t="s">
        <v>58</v>
      </c>
      <c r="S204" s="61"/>
      <c r="T204" s="63" t="s">
        <v>233</v>
      </c>
      <c r="U204" s="63" t="s">
        <v>470</v>
      </c>
      <c r="V204" s="63"/>
      <c r="W204" s="63" t="s">
        <v>234</v>
      </c>
      <c r="X204" s="63" t="s">
        <v>182</v>
      </c>
      <c r="Y204" s="63"/>
      <c r="Z204" s="63"/>
      <c r="AA204" s="63"/>
      <c r="AB204" s="61"/>
      <c r="AC204" s="61" t="s">
        <v>441</v>
      </c>
      <c r="AD204" s="61" t="s">
        <v>49</v>
      </c>
      <c r="AE204" s="61" t="s">
        <v>244</v>
      </c>
      <c r="AF204" s="61" t="s">
        <v>444</v>
      </c>
      <c r="AG204" s="64"/>
      <c r="AH204" s="64" t="s">
        <v>88</v>
      </c>
      <c r="AI204" s="64">
        <v>5</v>
      </c>
      <c r="AJ204" s="64" t="s">
        <v>266</v>
      </c>
      <c r="AK204" s="64" t="s">
        <v>442</v>
      </c>
      <c r="AL204" s="64">
        <f>AVERAGE(AL200:AL203)</f>
        <v>45.637500000000003</v>
      </c>
      <c r="AM204" s="64" t="s">
        <v>21</v>
      </c>
      <c r="AN204" s="64"/>
      <c r="AO204" s="64"/>
      <c r="AP204" s="64"/>
      <c r="AQ204" s="64" t="s">
        <v>77</v>
      </c>
      <c r="AR204" s="64"/>
      <c r="AS204" s="64">
        <f>_xlfn.STDEV.S(AL200:AL203)</f>
        <v>20.947052895335894</v>
      </c>
      <c r="AT204" s="64" t="s">
        <v>156</v>
      </c>
      <c r="AU204" s="64"/>
      <c r="AV204" s="64">
        <v>4</v>
      </c>
      <c r="AW204" s="64" t="s">
        <v>563</v>
      </c>
      <c r="AX204" s="65"/>
      <c r="AY204" s="66">
        <f>AVERAGE(AY200:AY203)</f>
        <v>40.462500000000006</v>
      </c>
      <c r="AZ204" s="70" t="s">
        <v>21</v>
      </c>
      <c r="BA204" s="66"/>
      <c r="BB204" s="82"/>
      <c r="BC204" s="66">
        <f>_xlfn.STDEV.S(AY200:AY203)</f>
        <v>38.049382277070755</v>
      </c>
      <c r="BD204" s="66"/>
      <c r="BE204" s="66">
        <v>4</v>
      </c>
      <c r="BF204" s="68" t="s">
        <v>562</v>
      </c>
      <c r="BG204" s="61"/>
      <c r="BH204" s="61"/>
      <c r="BI204" s="61"/>
      <c r="BJ204" s="61"/>
      <c r="BK204" s="61"/>
      <c r="BL204" s="61"/>
      <c r="BM204" s="61"/>
      <c r="BN204" s="61"/>
      <c r="BO204" s="61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7"/>
      <c r="CI204" s="47"/>
      <c r="CJ204" s="47"/>
      <c r="CK204" s="47"/>
      <c r="CL204" s="47"/>
      <c r="CM204" s="47"/>
      <c r="CN204" s="47"/>
      <c r="CO204" s="47"/>
      <c r="CP204" s="47"/>
      <c r="CQ204" s="48"/>
      <c r="CR204" s="48"/>
      <c r="CS204" s="48"/>
      <c r="CT204" s="48"/>
      <c r="CU204" s="48"/>
      <c r="CV204" s="48"/>
      <c r="CW204" s="48"/>
      <c r="CX204" s="48"/>
      <c r="CY204" s="48"/>
      <c r="CZ204" s="47"/>
      <c r="DA204" s="47"/>
      <c r="DB204" s="47"/>
      <c r="DC204" s="47"/>
      <c r="DD204" s="47"/>
      <c r="DE204" s="47"/>
      <c r="DF204" s="47"/>
      <c r="DG204" s="47"/>
      <c r="DH204" s="47"/>
    </row>
    <row r="205" spans="1:112" s="49" customFormat="1" x14ac:dyDescent="0.3">
      <c r="A205" s="84" t="s">
        <v>230</v>
      </c>
      <c r="B205" s="11" t="s">
        <v>231</v>
      </c>
      <c r="C205" s="12">
        <v>2007</v>
      </c>
      <c r="D205" s="11" t="s">
        <v>232</v>
      </c>
      <c r="E205" s="12"/>
      <c r="F205" s="13" t="s">
        <v>65</v>
      </c>
      <c r="G205" s="47" t="s">
        <v>560</v>
      </c>
      <c r="H205" s="61">
        <v>3</v>
      </c>
      <c r="I205" s="61">
        <v>2006</v>
      </c>
      <c r="J205" s="61"/>
      <c r="K205" s="14">
        <v>1</v>
      </c>
      <c r="L205" s="14">
        <v>1</v>
      </c>
      <c r="M205" s="14">
        <v>1</v>
      </c>
      <c r="N205" s="14"/>
      <c r="O205" s="14" t="s">
        <v>219</v>
      </c>
      <c r="P205" s="14"/>
      <c r="Q205" s="14" t="s">
        <v>263</v>
      </c>
      <c r="R205" s="12" t="s">
        <v>58</v>
      </c>
      <c r="S205" s="61"/>
      <c r="T205" s="15" t="s">
        <v>233</v>
      </c>
      <c r="U205" s="15" t="s">
        <v>470</v>
      </c>
      <c r="V205" s="15"/>
      <c r="W205" s="15" t="s">
        <v>234</v>
      </c>
      <c r="X205" s="15" t="s">
        <v>182</v>
      </c>
      <c r="Y205" s="63"/>
      <c r="Z205" s="63"/>
      <c r="AA205" s="63"/>
      <c r="AB205" s="12" t="s">
        <v>397</v>
      </c>
      <c r="AC205" s="12" t="s">
        <v>235</v>
      </c>
      <c r="AD205" s="16" t="s">
        <v>49</v>
      </c>
      <c r="AE205" s="16" t="s">
        <v>244</v>
      </c>
      <c r="AF205" s="16" t="s">
        <v>444</v>
      </c>
      <c r="AG205" s="64"/>
      <c r="AH205" s="24" t="s">
        <v>88</v>
      </c>
      <c r="AI205" s="17">
        <v>5</v>
      </c>
      <c r="AJ205" s="17" t="s">
        <v>266</v>
      </c>
      <c r="AK205" s="24" t="s">
        <v>442</v>
      </c>
      <c r="AL205" s="24">
        <v>14.510000000000002</v>
      </c>
      <c r="AM205" s="64"/>
      <c r="AN205" s="64"/>
      <c r="AO205" s="64"/>
      <c r="AP205" s="64"/>
      <c r="AQ205" s="64"/>
      <c r="AR205" s="64"/>
      <c r="AS205" s="64"/>
      <c r="AT205" s="17" t="s">
        <v>144</v>
      </c>
      <c r="AU205" s="64"/>
      <c r="AV205" s="64"/>
      <c r="AW205" s="64" t="s">
        <v>563</v>
      </c>
      <c r="AX205" s="65"/>
      <c r="AY205" s="75">
        <v>25.43</v>
      </c>
      <c r="AZ205" s="70"/>
      <c r="BA205" s="66"/>
      <c r="BB205" s="82"/>
      <c r="BC205" s="66"/>
      <c r="BD205" s="66"/>
      <c r="BE205" s="66"/>
      <c r="BF205" s="68" t="s">
        <v>562</v>
      </c>
      <c r="BG205" s="61"/>
      <c r="BH205" s="61"/>
      <c r="BI205" s="61"/>
      <c r="BJ205" s="61"/>
      <c r="BK205" s="61"/>
      <c r="BL205" s="61"/>
      <c r="BM205" s="61"/>
      <c r="BN205" s="61"/>
      <c r="BO205" s="61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7"/>
      <c r="CI205" s="47"/>
      <c r="CJ205" s="47"/>
      <c r="CK205" s="47"/>
      <c r="CL205" s="47"/>
      <c r="CM205" s="47"/>
      <c r="CN205" s="47"/>
      <c r="CO205" s="47"/>
      <c r="CP205" s="47"/>
      <c r="CQ205" s="48"/>
      <c r="CR205" s="48"/>
      <c r="CS205" s="48"/>
      <c r="CT205" s="48"/>
      <c r="CU205" s="48"/>
      <c r="CV205" s="48"/>
      <c r="CW205" s="48"/>
      <c r="CX205" s="48"/>
      <c r="CY205" s="48"/>
      <c r="CZ205" s="47"/>
      <c r="DA205" s="47"/>
      <c r="DB205" s="47"/>
      <c r="DC205" s="47"/>
      <c r="DD205" s="47"/>
      <c r="DE205" s="47"/>
      <c r="DF205" s="47"/>
      <c r="DG205" s="47"/>
      <c r="DH205" s="47"/>
    </row>
    <row r="206" spans="1:112" s="49" customFormat="1" x14ac:dyDescent="0.3">
      <c r="A206" s="84" t="s">
        <v>230</v>
      </c>
      <c r="B206" s="11" t="s">
        <v>231</v>
      </c>
      <c r="C206" s="12">
        <v>2007</v>
      </c>
      <c r="D206" s="11" t="s">
        <v>232</v>
      </c>
      <c r="E206" s="12"/>
      <c r="F206" s="13" t="s">
        <v>65</v>
      </c>
      <c r="G206" s="47" t="s">
        <v>560</v>
      </c>
      <c r="H206" s="61">
        <v>3</v>
      </c>
      <c r="I206" s="61">
        <v>2006</v>
      </c>
      <c r="J206" s="61"/>
      <c r="K206" s="14">
        <v>1</v>
      </c>
      <c r="L206" s="14">
        <v>1</v>
      </c>
      <c r="M206" s="14">
        <v>1</v>
      </c>
      <c r="N206" s="14"/>
      <c r="O206" s="14" t="s">
        <v>219</v>
      </c>
      <c r="P206" s="14"/>
      <c r="Q206" s="14" t="s">
        <v>263</v>
      </c>
      <c r="R206" s="12" t="s">
        <v>58</v>
      </c>
      <c r="S206" s="61"/>
      <c r="T206" s="15" t="s">
        <v>233</v>
      </c>
      <c r="U206" s="15" t="s">
        <v>470</v>
      </c>
      <c r="V206" s="15"/>
      <c r="W206" s="15" t="s">
        <v>234</v>
      </c>
      <c r="X206" s="15" t="s">
        <v>182</v>
      </c>
      <c r="Y206" s="63"/>
      <c r="Z206" s="63"/>
      <c r="AA206" s="63"/>
      <c r="AB206" s="12" t="s">
        <v>397</v>
      </c>
      <c r="AC206" s="12" t="s">
        <v>236</v>
      </c>
      <c r="AD206" s="16" t="s">
        <v>49</v>
      </c>
      <c r="AE206" s="16" t="s">
        <v>244</v>
      </c>
      <c r="AF206" s="16" t="s">
        <v>444</v>
      </c>
      <c r="AG206" s="64"/>
      <c r="AH206" s="24" t="s">
        <v>88</v>
      </c>
      <c r="AI206" s="17">
        <v>5</v>
      </c>
      <c r="AJ206" s="17" t="s">
        <v>266</v>
      </c>
      <c r="AK206" s="24" t="s">
        <v>442</v>
      </c>
      <c r="AL206" s="24">
        <v>24.109999999999996</v>
      </c>
      <c r="AM206" s="64"/>
      <c r="AN206" s="64"/>
      <c r="AO206" s="64"/>
      <c r="AP206" s="64"/>
      <c r="AQ206" s="64"/>
      <c r="AR206" s="64"/>
      <c r="AS206" s="64"/>
      <c r="AT206" s="17" t="s">
        <v>144</v>
      </c>
      <c r="AU206" s="64"/>
      <c r="AV206" s="64"/>
      <c r="AW206" s="64" t="s">
        <v>563</v>
      </c>
      <c r="AX206" s="65"/>
      <c r="AY206" s="23">
        <v>28.320000000000004</v>
      </c>
      <c r="AZ206" s="70"/>
      <c r="BA206" s="66"/>
      <c r="BB206" s="82"/>
      <c r="BC206" s="66"/>
      <c r="BD206" s="66"/>
      <c r="BE206" s="66"/>
      <c r="BF206" s="68" t="s">
        <v>562</v>
      </c>
      <c r="BG206" s="61"/>
      <c r="BH206" s="61"/>
      <c r="BI206" s="61"/>
      <c r="BJ206" s="61"/>
      <c r="BK206" s="61"/>
      <c r="BL206" s="61"/>
      <c r="BM206" s="61"/>
      <c r="BN206" s="61"/>
      <c r="BO206" s="61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7"/>
      <c r="CI206" s="47"/>
      <c r="CJ206" s="47"/>
      <c r="CK206" s="47"/>
      <c r="CL206" s="47"/>
      <c r="CM206" s="47"/>
      <c r="CN206" s="47"/>
      <c r="CO206" s="47"/>
      <c r="CP206" s="47"/>
      <c r="CQ206" s="48"/>
      <c r="CR206" s="48"/>
      <c r="CS206" s="48"/>
      <c r="CT206" s="48"/>
      <c r="CU206" s="48"/>
      <c r="CV206" s="48"/>
      <c r="CW206" s="48"/>
      <c r="CX206" s="48"/>
      <c r="CY206" s="48"/>
      <c r="CZ206" s="47"/>
      <c r="DA206" s="47"/>
      <c r="DB206" s="47"/>
      <c r="DC206" s="47"/>
      <c r="DD206" s="47"/>
      <c r="DE206" s="47"/>
      <c r="DF206" s="47"/>
      <c r="DG206" s="47"/>
      <c r="DH206" s="47"/>
    </row>
    <row r="207" spans="1:112" s="49" customFormat="1" x14ac:dyDescent="0.3">
      <c r="A207" s="84" t="s">
        <v>230</v>
      </c>
      <c r="B207" s="11" t="s">
        <v>231</v>
      </c>
      <c r="C207" s="12">
        <v>2007</v>
      </c>
      <c r="D207" s="11" t="s">
        <v>232</v>
      </c>
      <c r="E207" s="12"/>
      <c r="F207" s="13" t="s">
        <v>65</v>
      </c>
      <c r="G207" s="47" t="s">
        <v>560</v>
      </c>
      <c r="H207" s="61">
        <v>3</v>
      </c>
      <c r="I207" s="61">
        <v>2006</v>
      </c>
      <c r="J207" s="61"/>
      <c r="K207" s="14">
        <v>1</v>
      </c>
      <c r="L207" s="14">
        <v>1</v>
      </c>
      <c r="M207" s="14">
        <v>1</v>
      </c>
      <c r="N207" s="14"/>
      <c r="O207" s="14" t="s">
        <v>219</v>
      </c>
      <c r="P207" s="14"/>
      <c r="Q207" s="14" t="s">
        <v>263</v>
      </c>
      <c r="R207" s="12" t="s">
        <v>58</v>
      </c>
      <c r="S207" s="61"/>
      <c r="T207" s="15" t="s">
        <v>233</v>
      </c>
      <c r="U207" s="15" t="s">
        <v>470</v>
      </c>
      <c r="V207" s="15"/>
      <c r="W207" s="15" t="s">
        <v>234</v>
      </c>
      <c r="X207" s="15" t="s">
        <v>182</v>
      </c>
      <c r="Y207" s="63"/>
      <c r="Z207" s="63"/>
      <c r="AA207" s="63"/>
      <c r="AB207" s="12" t="s">
        <v>397</v>
      </c>
      <c r="AC207" s="12" t="s">
        <v>237</v>
      </c>
      <c r="AD207" s="16" t="s">
        <v>49</v>
      </c>
      <c r="AE207" s="16" t="s">
        <v>244</v>
      </c>
      <c r="AF207" s="16" t="s">
        <v>444</v>
      </c>
      <c r="AG207" s="64"/>
      <c r="AH207" s="24" t="s">
        <v>88</v>
      </c>
      <c r="AI207" s="17">
        <v>5</v>
      </c>
      <c r="AJ207" s="17" t="s">
        <v>266</v>
      </c>
      <c r="AK207" s="24" t="s">
        <v>442</v>
      </c>
      <c r="AL207" s="24">
        <v>-2.0700000000000003</v>
      </c>
      <c r="AM207" s="64"/>
      <c r="AN207" s="64"/>
      <c r="AO207" s="64"/>
      <c r="AP207" s="64"/>
      <c r="AQ207" s="64"/>
      <c r="AR207" s="64"/>
      <c r="AS207" s="64"/>
      <c r="AT207" s="17" t="s">
        <v>144</v>
      </c>
      <c r="AU207" s="64"/>
      <c r="AV207" s="64"/>
      <c r="AW207" s="64" t="s">
        <v>563</v>
      </c>
      <c r="AX207" s="65"/>
      <c r="AY207" s="23">
        <v>11.620000000000001</v>
      </c>
      <c r="AZ207" s="70"/>
      <c r="BA207" s="66"/>
      <c r="BB207" s="82"/>
      <c r="BC207" s="66"/>
      <c r="BD207" s="66"/>
      <c r="BE207" s="66"/>
      <c r="BF207" s="68" t="s">
        <v>562</v>
      </c>
      <c r="BG207" s="61"/>
      <c r="BH207" s="61"/>
      <c r="BI207" s="61"/>
      <c r="BJ207" s="61"/>
      <c r="BK207" s="61"/>
      <c r="BL207" s="61"/>
      <c r="BM207" s="61"/>
      <c r="BN207" s="61"/>
      <c r="BO207" s="61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7"/>
      <c r="CI207" s="47"/>
      <c r="CJ207" s="47"/>
      <c r="CK207" s="47"/>
      <c r="CL207" s="47"/>
      <c r="CM207" s="47"/>
      <c r="CN207" s="47"/>
      <c r="CO207" s="47"/>
      <c r="CP207" s="47"/>
      <c r="CQ207" s="48"/>
      <c r="CR207" s="48"/>
      <c r="CS207" s="48"/>
      <c r="CT207" s="48"/>
      <c r="CU207" s="48"/>
      <c r="CV207" s="48"/>
      <c r="CW207" s="48"/>
      <c r="CX207" s="48"/>
      <c r="CY207" s="48"/>
      <c r="CZ207" s="47"/>
      <c r="DA207" s="47"/>
      <c r="DB207" s="47"/>
      <c r="DC207" s="47"/>
      <c r="DD207" s="47"/>
      <c r="DE207" s="47"/>
      <c r="DF207" s="47"/>
      <c r="DG207" s="47"/>
      <c r="DH207" s="47"/>
    </row>
    <row r="208" spans="1:112" s="49" customFormat="1" x14ac:dyDescent="0.3">
      <c r="A208" s="84" t="s">
        <v>230</v>
      </c>
      <c r="B208" s="11" t="s">
        <v>231</v>
      </c>
      <c r="C208" s="12">
        <v>2007</v>
      </c>
      <c r="D208" s="11" t="s">
        <v>232</v>
      </c>
      <c r="E208" s="12"/>
      <c r="F208" s="13" t="s">
        <v>65</v>
      </c>
      <c r="G208" s="47" t="s">
        <v>560</v>
      </c>
      <c r="H208" s="61">
        <v>3</v>
      </c>
      <c r="I208" s="61">
        <v>2006</v>
      </c>
      <c r="J208" s="61"/>
      <c r="K208" s="14">
        <v>1</v>
      </c>
      <c r="L208" s="14">
        <v>1</v>
      </c>
      <c r="M208" s="14">
        <v>1</v>
      </c>
      <c r="N208" s="14"/>
      <c r="O208" s="14" t="s">
        <v>219</v>
      </c>
      <c r="P208" s="14"/>
      <c r="Q208" s="14" t="s">
        <v>263</v>
      </c>
      <c r="R208" s="12" t="s">
        <v>58</v>
      </c>
      <c r="S208" s="61"/>
      <c r="T208" s="15" t="s">
        <v>233</v>
      </c>
      <c r="U208" s="15" t="s">
        <v>470</v>
      </c>
      <c r="V208" s="15"/>
      <c r="W208" s="15" t="s">
        <v>234</v>
      </c>
      <c r="X208" s="15" t="s">
        <v>182</v>
      </c>
      <c r="Y208" s="63"/>
      <c r="Z208" s="63"/>
      <c r="AA208" s="63"/>
      <c r="AB208" s="12" t="s">
        <v>397</v>
      </c>
      <c r="AC208" s="12" t="s">
        <v>238</v>
      </c>
      <c r="AD208" s="16" t="s">
        <v>49</v>
      </c>
      <c r="AE208" s="16" t="s">
        <v>244</v>
      </c>
      <c r="AF208" s="16" t="s">
        <v>444</v>
      </c>
      <c r="AG208" s="64"/>
      <c r="AH208" s="24" t="s">
        <v>88</v>
      </c>
      <c r="AI208" s="17">
        <v>5</v>
      </c>
      <c r="AJ208" s="17" t="s">
        <v>266</v>
      </c>
      <c r="AK208" s="24" t="s">
        <v>442</v>
      </c>
      <c r="AL208" s="24">
        <v>10.929999999999996</v>
      </c>
      <c r="AM208" s="64"/>
      <c r="AN208" s="64"/>
      <c r="AO208" s="64"/>
      <c r="AP208" s="64"/>
      <c r="AQ208" s="64"/>
      <c r="AR208" s="64"/>
      <c r="AS208" s="64"/>
      <c r="AT208" s="17" t="s">
        <v>144</v>
      </c>
      <c r="AU208" s="64"/>
      <c r="AV208" s="64"/>
      <c r="AW208" s="64" t="s">
        <v>563</v>
      </c>
      <c r="AX208" s="65"/>
      <c r="AY208" s="23">
        <v>96.48</v>
      </c>
      <c r="AZ208" s="70"/>
      <c r="BA208" s="66"/>
      <c r="BB208" s="82"/>
      <c r="BC208" s="66"/>
      <c r="BD208" s="66"/>
      <c r="BE208" s="66"/>
      <c r="BF208" s="68" t="s">
        <v>562</v>
      </c>
      <c r="BG208" s="61"/>
      <c r="BH208" s="61"/>
      <c r="BI208" s="61"/>
      <c r="BJ208" s="61"/>
      <c r="BK208" s="61"/>
      <c r="BL208" s="61"/>
      <c r="BM208" s="61"/>
      <c r="BN208" s="61"/>
      <c r="BO208" s="61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7"/>
      <c r="CI208" s="47"/>
      <c r="CJ208" s="47"/>
      <c r="CK208" s="47"/>
      <c r="CL208" s="47"/>
      <c r="CM208" s="47"/>
      <c r="CN208" s="47"/>
      <c r="CO208" s="47"/>
      <c r="CP208" s="47"/>
      <c r="CQ208" s="48"/>
      <c r="CR208" s="48"/>
      <c r="CS208" s="48"/>
      <c r="CT208" s="48"/>
      <c r="CU208" s="48"/>
      <c r="CV208" s="48"/>
      <c r="CW208" s="48"/>
      <c r="CX208" s="48"/>
      <c r="CY208" s="48"/>
      <c r="CZ208" s="47"/>
      <c r="DA208" s="47"/>
      <c r="DB208" s="47"/>
      <c r="DC208" s="47"/>
      <c r="DD208" s="47"/>
      <c r="DE208" s="47"/>
      <c r="DF208" s="47"/>
      <c r="DG208" s="47"/>
      <c r="DH208" s="47"/>
    </row>
    <row r="209" spans="1:112" s="49" customFormat="1" x14ac:dyDescent="0.3">
      <c r="A209" s="118" t="s">
        <v>230</v>
      </c>
      <c r="B209" s="46" t="s">
        <v>231</v>
      </c>
      <c r="C209" s="61">
        <v>2007</v>
      </c>
      <c r="D209" s="46" t="s">
        <v>232</v>
      </c>
      <c r="E209" s="61"/>
      <c r="F209" s="47" t="s">
        <v>65</v>
      </c>
      <c r="G209" s="47" t="s">
        <v>560</v>
      </c>
      <c r="H209" s="61">
        <v>3</v>
      </c>
      <c r="I209" s="61">
        <v>2006</v>
      </c>
      <c r="J209" s="61"/>
      <c r="K209" s="62">
        <v>1</v>
      </c>
      <c r="L209" s="62">
        <v>4</v>
      </c>
      <c r="M209" s="62">
        <v>1</v>
      </c>
      <c r="N209" s="62"/>
      <c r="O209" s="62" t="s">
        <v>219</v>
      </c>
      <c r="P209" s="62"/>
      <c r="Q209" s="62" t="s">
        <v>263</v>
      </c>
      <c r="R209" s="61" t="s">
        <v>58</v>
      </c>
      <c r="S209" s="61"/>
      <c r="T209" s="63" t="s">
        <v>233</v>
      </c>
      <c r="U209" s="63" t="s">
        <v>470</v>
      </c>
      <c r="V209" s="63"/>
      <c r="W209" s="63" t="s">
        <v>234</v>
      </c>
      <c r="X209" s="63" t="s">
        <v>182</v>
      </c>
      <c r="Y209" s="63"/>
      <c r="Z209" s="63"/>
      <c r="AA209" s="63"/>
      <c r="AB209" s="61"/>
      <c r="AC209" s="61" t="s">
        <v>441</v>
      </c>
      <c r="AD209" s="61" t="s">
        <v>49</v>
      </c>
      <c r="AE209" s="61" t="s">
        <v>244</v>
      </c>
      <c r="AF209" s="61" t="s">
        <v>444</v>
      </c>
      <c r="AG209" s="64"/>
      <c r="AH209" s="64" t="s">
        <v>88</v>
      </c>
      <c r="AI209" s="64">
        <v>5</v>
      </c>
      <c r="AJ209" s="64" t="s">
        <v>266</v>
      </c>
      <c r="AK209" s="64" t="s">
        <v>442</v>
      </c>
      <c r="AL209" s="64">
        <f>AVERAGE(AL205:AL208)</f>
        <v>11.869999999999997</v>
      </c>
      <c r="AM209" s="64" t="s">
        <v>21</v>
      </c>
      <c r="AN209" s="64"/>
      <c r="AO209" s="64"/>
      <c r="AP209" s="64"/>
      <c r="AQ209" s="64" t="s">
        <v>77</v>
      </c>
      <c r="AR209" s="64"/>
      <c r="AS209" s="64">
        <f>_xlfn.STDEV.S(AL205:AL208)</f>
        <v>10.831965041794895</v>
      </c>
      <c r="AT209" s="64" t="s">
        <v>156</v>
      </c>
      <c r="AU209" s="64"/>
      <c r="AV209" s="64">
        <v>4</v>
      </c>
      <c r="AW209" s="64" t="s">
        <v>563</v>
      </c>
      <c r="AX209" s="65"/>
      <c r="AY209" s="66">
        <f>AVERAGE(AY205:AY208)</f>
        <v>40.462500000000006</v>
      </c>
      <c r="AZ209" s="70" t="s">
        <v>21</v>
      </c>
      <c r="BA209" s="66"/>
      <c r="BB209" s="82"/>
      <c r="BC209" s="66">
        <f>_xlfn.STDEV.S(AY205:AY208)</f>
        <v>38.049382277070755</v>
      </c>
      <c r="BD209" s="66"/>
      <c r="BE209" s="66">
        <v>4</v>
      </c>
      <c r="BF209" s="68" t="s">
        <v>562</v>
      </c>
      <c r="BG209" s="61"/>
      <c r="BH209" s="61"/>
      <c r="BI209" s="61"/>
      <c r="BJ209" s="61"/>
      <c r="BK209" s="61"/>
      <c r="BL209" s="61"/>
      <c r="BM209" s="61"/>
      <c r="BN209" s="61"/>
      <c r="BO209" s="61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7"/>
      <c r="CI209" s="47"/>
      <c r="CJ209" s="47"/>
      <c r="CK209" s="47"/>
      <c r="CL209" s="47"/>
      <c r="CM209" s="47"/>
      <c r="CN209" s="47"/>
      <c r="CO209" s="47"/>
      <c r="CP209" s="47"/>
      <c r="CQ209" s="48"/>
      <c r="CR209" s="48"/>
      <c r="CS209" s="48"/>
      <c r="CT209" s="48"/>
      <c r="CU209" s="48"/>
      <c r="CV209" s="48"/>
      <c r="CW209" s="48"/>
      <c r="CX209" s="48"/>
      <c r="CY209" s="48"/>
      <c r="CZ209" s="47"/>
      <c r="DA209" s="47"/>
      <c r="DB209" s="47"/>
      <c r="DC209" s="47"/>
      <c r="DD209" s="47"/>
      <c r="DE209" s="47"/>
      <c r="DF209" s="47"/>
      <c r="DG209" s="47"/>
      <c r="DH209" s="47"/>
    </row>
    <row r="210" spans="1:112" x14ac:dyDescent="0.3">
      <c r="BB210" s="83"/>
    </row>
    <row r="211" spans="1:112" x14ac:dyDescent="0.3">
      <c r="A211" s="84" t="s">
        <v>239</v>
      </c>
      <c r="B211" s="11" t="s">
        <v>240</v>
      </c>
      <c r="C211" s="12">
        <v>2006</v>
      </c>
      <c r="D211" s="11" t="s">
        <v>241</v>
      </c>
      <c r="F211" s="13" t="s">
        <v>9</v>
      </c>
      <c r="H211" s="103">
        <v>1</v>
      </c>
      <c r="I211" s="12" t="s">
        <v>564</v>
      </c>
      <c r="J211" s="12" t="s">
        <v>242</v>
      </c>
      <c r="K211" s="14">
        <v>1</v>
      </c>
      <c r="L211" s="14">
        <v>3</v>
      </c>
      <c r="M211" s="14">
        <v>1</v>
      </c>
      <c r="O211" s="14" t="s">
        <v>185</v>
      </c>
      <c r="Q211" s="14" t="s">
        <v>263</v>
      </c>
      <c r="R211" s="12" t="s">
        <v>58</v>
      </c>
      <c r="T211" s="15" t="s">
        <v>243</v>
      </c>
      <c r="U211" s="15" t="s">
        <v>471</v>
      </c>
      <c r="W211" s="15" t="s">
        <v>234</v>
      </c>
      <c r="X211" s="15" t="s">
        <v>182</v>
      </c>
      <c r="AD211" s="12" t="s">
        <v>566</v>
      </c>
      <c r="AE211" s="16" t="s">
        <v>244</v>
      </c>
      <c r="AF211" s="12" t="s">
        <v>567</v>
      </c>
      <c r="AK211" s="17" t="s">
        <v>131</v>
      </c>
      <c r="AL211" s="24">
        <v>16.999999999999996</v>
      </c>
      <c r="AM211" s="17" t="s">
        <v>21</v>
      </c>
      <c r="AN211" s="17"/>
      <c r="AP211" s="17" t="s">
        <v>123</v>
      </c>
      <c r="AQ211" s="17" t="s">
        <v>77</v>
      </c>
      <c r="AS211" s="17">
        <v>3.2949962063711089</v>
      </c>
      <c r="AT211" s="17" t="s">
        <v>156</v>
      </c>
      <c r="AU211" s="17" t="s">
        <v>245</v>
      </c>
      <c r="AV211" s="17">
        <v>3</v>
      </c>
      <c r="AY211" s="19">
        <v>16.91</v>
      </c>
      <c r="AZ211" s="20" t="s">
        <v>21</v>
      </c>
      <c r="BA211" s="19"/>
      <c r="BB211" s="83"/>
      <c r="BC211" s="19">
        <v>1.9371731982453191</v>
      </c>
      <c r="BE211" s="19">
        <v>3</v>
      </c>
    </row>
    <row r="212" spans="1:112" x14ac:dyDescent="0.3">
      <c r="A212" s="84" t="s">
        <v>239</v>
      </c>
      <c r="B212" s="11" t="s">
        <v>240</v>
      </c>
      <c r="C212" s="12">
        <v>2006</v>
      </c>
      <c r="D212" s="11" t="s">
        <v>241</v>
      </c>
      <c r="F212" s="13" t="s">
        <v>9</v>
      </c>
      <c r="H212" s="103">
        <v>2</v>
      </c>
      <c r="I212" s="12" t="s">
        <v>565</v>
      </c>
      <c r="J212" s="12" t="s">
        <v>242</v>
      </c>
      <c r="K212" s="14">
        <v>1</v>
      </c>
      <c r="L212" s="14">
        <v>3</v>
      </c>
      <c r="M212" s="14">
        <v>1</v>
      </c>
      <c r="O212" s="14" t="s">
        <v>185</v>
      </c>
      <c r="Q212" s="14" t="s">
        <v>263</v>
      </c>
      <c r="R212" s="12" t="s">
        <v>58</v>
      </c>
      <c r="T212" s="15" t="s">
        <v>243</v>
      </c>
      <c r="U212" s="15" t="s">
        <v>471</v>
      </c>
      <c r="W212" s="15" t="s">
        <v>234</v>
      </c>
      <c r="X212" s="15" t="s">
        <v>182</v>
      </c>
      <c r="AD212" s="12" t="s">
        <v>566</v>
      </c>
      <c r="AE212" s="16" t="s">
        <v>244</v>
      </c>
      <c r="AF212" s="12" t="s">
        <v>567</v>
      </c>
      <c r="AK212" s="17" t="s">
        <v>131</v>
      </c>
      <c r="AL212" s="24">
        <v>18.23</v>
      </c>
      <c r="AM212" s="17" t="s">
        <v>21</v>
      </c>
      <c r="AN212" s="17"/>
      <c r="AP212" s="17" t="s">
        <v>123</v>
      </c>
      <c r="AQ212" s="17" t="s">
        <v>77</v>
      </c>
      <c r="AS212" s="17">
        <v>3.3005090516464275</v>
      </c>
      <c r="AT212" s="17" t="s">
        <v>156</v>
      </c>
      <c r="AU212" s="17" t="s">
        <v>245</v>
      </c>
      <c r="AV212" s="17">
        <v>3</v>
      </c>
      <c r="AY212" s="19">
        <v>14.189999999999998</v>
      </c>
      <c r="AZ212" s="20" t="s">
        <v>21</v>
      </c>
      <c r="BA212" s="19"/>
      <c r="BB212" s="83"/>
      <c r="BC212" s="19">
        <v>1.4529418432958696</v>
      </c>
      <c r="BE212" s="19">
        <v>3</v>
      </c>
    </row>
    <row r="213" spans="1:112" x14ac:dyDescent="0.3">
      <c r="AS213" s="64"/>
      <c r="BB213" s="83"/>
    </row>
    <row r="214" spans="1:112" x14ac:dyDescent="0.3">
      <c r="A214" s="84" t="s">
        <v>246</v>
      </c>
      <c r="B214" s="11" t="s">
        <v>247</v>
      </c>
      <c r="C214" s="12">
        <v>2011</v>
      </c>
      <c r="D214" s="11" t="s">
        <v>248</v>
      </c>
      <c r="F214" s="13" t="s">
        <v>9</v>
      </c>
      <c r="H214" s="12">
        <v>1</v>
      </c>
      <c r="I214" s="12">
        <v>2008</v>
      </c>
      <c r="K214" s="14">
        <v>1</v>
      </c>
      <c r="L214" s="14">
        <v>1</v>
      </c>
      <c r="M214" s="14">
        <v>12</v>
      </c>
      <c r="O214" s="14" t="s">
        <v>219</v>
      </c>
      <c r="Q214" s="14" t="s">
        <v>262</v>
      </c>
      <c r="R214" s="12" t="s">
        <v>250</v>
      </c>
      <c r="T214" s="15" t="s">
        <v>249</v>
      </c>
      <c r="U214" s="15" t="s">
        <v>472</v>
      </c>
      <c r="W214" s="15" t="s">
        <v>251</v>
      </c>
      <c r="X214" s="15" t="s">
        <v>182</v>
      </c>
      <c r="AB214" s="12" t="s">
        <v>59</v>
      </c>
      <c r="AC214" s="12" t="s">
        <v>376</v>
      </c>
      <c r="AD214" s="12" t="s">
        <v>120</v>
      </c>
      <c r="AE214" s="16" t="s">
        <v>252</v>
      </c>
      <c r="AI214" s="17">
        <v>40</v>
      </c>
      <c r="AJ214" s="17" t="s">
        <v>291</v>
      </c>
      <c r="AK214" s="17" t="s">
        <v>578</v>
      </c>
      <c r="AL214" s="24">
        <v>3.4998500000000003</v>
      </c>
      <c r="AM214" s="17" t="s">
        <v>21</v>
      </c>
      <c r="AP214" s="17" t="s">
        <v>123</v>
      </c>
      <c r="AQ214" s="17" t="s">
        <v>77</v>
      </c>
      <c r="AR214" s="71"/>
      <c r="AS214" s="24">
        <v>2.534255709276394</v>
      </c>
      <c r="AT214" s="17" t="s">
        <v>144</v>
      </c>
      <c r="AV214" s="17">
        <v>12</v>
      </c>
      <c r="AW214" s="17" t="s">
        <v>579</v>
      </c>
      <c r="AY214" s="23">
        <v>4</v>
      </c>
      <c r="AZ214" s="20" t="s">
        <v>21</v>
      </c>
      <c r="BB214" s="83"/>
      <c r="BC214" s="23">
        <v>2.7959999999999998</v>
      </c>
      <c r="BE214" s="19">
        <v>12</v>
      </c>
      <c r="BF214" s="34" t="s">
        <v>497</v>
      </c>
    </row>
    <row r="215" spans="1:112" x14ac:dyDescent="0.3">
      <c r="A215" s="84" t="s">
        <v>246</v>
      </c>
      <c r="B215" s="11" t="s">
        <v>247</v>
      </c>
      <c r="C215" s="12">
        <v>2011</v>
      </c>
      <c r="D215" s="11" t="s">
        <v>248</v>
      </c>
      <c r="F215" s="13" t="s">
        <v>9</v>
      </c>
      <c r="H215" s="12">
        <v>1</v>
      </c>
      <c r="I215" s="12">
        <v>2008</v>
      </c>
      <c r="K215" s="14">
        <v>1</v>
      </c>
      <c r="L215" s="14">
        <v>1</v>
      </c>
      <c r="M215" s="14">
        <v>12</v>
      </c>
      <c r="O215" s="14" t="s">
        <v>219</v>
      </c>
      <c r="Q215" s="14" t="s">
        <v>262</v>
      </c>
      <c r="R215" s="12" t="s">
        <v>250</v>
      </c>
      <c r="T215" s="15" t="s">
        <v>249</v>
      </c>
      <c r="U215" s="15" t="s">
        <v>472</v>
      </c>
      <c r="W215" s="15" t="s">
        <v>251</v>
      </c>
      <c r="X215" s="15" t="s">
        <v>182</v>
      </c>
      <c r="AB215" s="12" t="s">
        <v>59</v>
      </c>
      <c r="AC215" s="12" t="s">
        <v>263</v>
      </c>
      <c r="AD215" s="12" t="s">
        <v>120</v>
      </c>
      <c r="AE215" s="16" t="s">
        <v>252</v>
      </c>
      <c r="AI215" s="17">
        <v>80</v>
      </c>
      <c r="AJ215" s="17" t="s">
        <v>291</v>
      </c>
      <c r="AK215" s="17" t="s">
        <v>578</v>
      </c>
      <c r="AL215" s="24">
        <v>3.8330000000000002</v>
      </c>
      <c r="AM215" s="17" t="s">
        <v>21</v>
      </c>
      <c r="AP215" s="17" t="s">
        <v>123</v>
      </c>
      <c r="AQ215" s="17" t="s">
        <v>77</v>
      </c>
      <c r="AR215" s="56"/>
      <c r="AS215" s="24">
        <v>2.5880000000000001</v>
      </c>
      <c r="AT215" s="17" t="s">
        <v>144</v>
      </c>
      <c r="AV215" s="17">
        <v>12</v>
      </c>
      <c r="AY215" s="23">
        <v>4</v>
      </c>
      <c r="AZ215" s="20" t="s">
        <v>21</v>
      </c>
      <c r="BB215" s="83"/>
      <c r="BC215" s="23">
        <v>2.7959999999999998</v>
      </c>
      <c r="BE215" s="19">
        <v>12</v>
      </c>
      <c r="BF215" s="34" t="s">
        <v>497</v>
      </c>
    </row>
    <row r="216" spans="1:112" s="49" customFormat="1" x14ac:dyDescent="0.3">
      <c r="A216" s="84" t="s">
        <v>246</v>
      </c>
      <c r="B216" s="11" t="s">
        <v>247</v>
      </c>
      <c r="C216" s="12">
        <v>2011</v>
      </c>
      <c r="D216" s="11" t="s">
        <v>248</v>
      </c>
      <c r="E216" s="12"/>
      <c r="F216" s="13" t="s">
        <v>9</v>
      </c>
      <c r="G216" s="13"/>
      <c r="H216" s="12">
        <v>2</v>
      </c>
      <c r="I216" s="12">
        <v>2009</v>
      </c>
      <c r="J216" s="12"/>
      <c r="K216" s="14">
        <v>1</v>
      </c>
      <c r="L216" s="14">
        <v>1</v>
      </c>
      <c r="M216" s="14">
        <v>12</v>
      </c>
      <c r="N216" s="62"/>
      <c r="O216" s="14" t="s">
        <v>219</v>
      </c>
      <c r="P216" s="14"/>
      <c r="Q216" s="14" t="s">
        <v>262</v>
      </c>
      <c r="R216" s="12" t="s">
        <v>250</v>
      </c>
      <c r="S216" s="12"/>
      <c r="T216" s="15" t="s">
        <v>249</v>
      </c>
      <c r="U216" s="15" t="s">
        <v>472</v>
      </c>
      <c r="V216" s="15"/>
      <c r="W216" s="15" t="s">
        <v>251</v>
      </c>
      <c r="X216" s="15" t="s">
        <v>182</v>
      </c>
      <c r="Y216" s="63"/>
      <c r="Z216" s="63"/>
      <c r="AA216" s="63"/>
      <c r="AB216" s="12" t="s">
        <v>59</v>
      </c>
      <c r="AC216" s="12" t="s">
        <v>376</v>
      </c>
      <c r="AD216" s="12" t="s">
        <v>120</v>
      </c>
      <c r="AE216" s="16" t="s">
        <v>252</v>
      </c>
      <c r="AF216" s="61"/>
      <c r="AG216" s="64"/>
      <c r="AH216" s="64"/>
      <c r="AI216" s="17">
        <v>40</v>
      </c>
      <c r="AJ216" s="17" t="s">
        <v>291</v>
      </c>
      <c r="AK216" s="17" t="s">
        <v>578</v>
      </c>
      <c r="AL216" s="24">
        <v>3.5415000000000001</v>
      </c>
      <c r="AM216" s="24" t="s">
        <v>21</v>
      </c>
      <c r="AN216" s="24"/>
      <c r="AO216" s="24"/>
      <c r="AP216" s="24" t="s">
        <v>123</v>
      </c>
      <c r="AQ216" s="17" t="s">
        <v>77</v>
      </c>
      <c r="AR216" s="72"/>
      <c r="AS216" s="24">
        <v>3.2327902808564617</v>
      </c>
      <c r="AT216" s="24" t="s">
        <v>144</v>
      </c>
      <c r="AU216" s="24"/>
      <c r="AV216" s="24">
        <v>12</v>
      </c>
      <c r="AW216" s="17" t="s">
        <v>579</v>
      </c>
      <c r="AX216" s="65"/>
      <c r="AY216" s="23">
        <v>3.25</v>
      </c>
      <c r="AZ216" s="20" t="s">
        <v>21</v>
      </c>
      <c r="BA216" s="23"/>
      <c r="BB216" s="81"/>
      <c r="BC216" s="23">
        <v>3.4409999999999998</v>
      </c>
      <c r="BD216" s="23"/>
      <c r="BE216" s="23">
        <v>12</v>
      </c>
      <c r="BF216" s="34" t="s">
        <v>497</v>
      </c>
      <c r="BG216" s="61"/>
      <c r="BH216" s="61"/>
      <c r="BI216" s="61"/>
      <c r="BJ216" s="61"/>
      <c r="BK216" s="61"/>
      <c r="BL216" s="61"/>
      <c r="BM216" s="61"/>
      <c r="BN216" s="61"/>
      <c r="BO216" s="61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7"/>
      <c r="CI216" s="47"/>
      <c r="CJ216" s="47"/>
      <c r="CK216" s="47"/>
      <c r="CL216" s="47"/>
      <c r="CM216" s="47"/>
      <c r="CN216" s="47"/>
      <c r="CO216" s="47"/>
      <c r="CP216" s="47"/>
      <c r="CQ216" s="48"/>
      <c r="CR216" s="48"/>
      <c r="CS216" s="48"/>
      <c r="CT216" s="48"/>
      <c r="CU216" s="48"/>
      <c r="CV216" s="48"/>
      <c r="CW216" s="48"/>
      <c r="CX216" s="48"/>
      <c r="CY216" s="48"/>
      <c r="CZ216" s="47"/>
      <c r="DA216" s="47"/>
      <c r="DB216" s="47"/>
      <c r="DC216" s="47"/>
      <c r="DD216" s="47"/>
      <c r="DE216" s="47"/>
      <c r="DF216" s="47"/>
      <c r="DG216" s="47"/>
      <c r="DH216" s="47"/>
    </row>
    <row r="217" spans="1:112" s="25" customFormat="1" x14ac:dyDescent="0.3">
      <c r="A217" s="84" t="s">
        <v>246</v>
      </c>
      <c r="B217" s="50" t="s">
        <v>247</v>
      </c>
      <c r="C217" s="16">
        <v>2011</v>
      </c>
      <c r="D217" s="50" t="s">
        <v>248</v>
      </c>
      <c r="E217" s="16"/>
      <c r="F217" s="39" t="s">
        <v>9</v>
      </c>
      <c r="G217" s="39"/>
      <c r="H217" s="16">
        <v>2</v>
      </c>
      <c r="I217" s="16">
        <v>2009</v>
      </c>
      <c r="J217" s="16"/>
      <c r="K217" s="51">
        <v>1</v>
      </c>
      <c r="L217" s="51">
        <v>1</v>
      </c>
      <c r="M217" s="51">
        <v>12</v>
      </c>
      <c r="N217" s="51"/>
      <c r="O217" s="51" t="s">
        <v>219</v>
      </c>
      <c r="P217" s="51"/>
      <c r="Q217" s="51" t="s">
        <v>262</v>
      </c>
      <c r="R217" s="16" t="s">
        <v>250</v>
      </c>
      <c r="S217" s="16"/>
      <c r="T217" s="52" t="s">
        <v>249</v>
      </c>
      <c r="U217" s="52" t="s">
        <v>472</v>
      </c>
      <c r="V217" s="52"/>
      <c r="W217" s="52" t="s">
        <v>251</v>
      </c>
      <c r="X217" s="52" t="s">
        <v>182</v>
      </c>
      <c r="Y217" s="52"/>
      <c r="Z217" s="52"/>
      <c r="AA217" s="52"/>
      <c r="AB217" s="12" t="s">
        <v>59</v>
      </c>
      <c r="AC217" s="12" t="s">
        <v>263</v>
      </c>
      <c r="AD217" s="12" t="s">
        <v>120</v>
      </c>
      <c r="AE217" s="16" t="s">
        <v>252</v>
      </c>
      <c r="AF217" s="16"/>
      <c r="AG217" s="24"/>
      <c r="AH217" s="24"/>
      <c r="AI217" s="17">
        <v>80</v>
      </c>
      <c r="AJ217" s="17" t="s">
        <v>291</v>
      </c>
      <c r="AK217" s="17" t="s">
        <v>578</v>
      </c>
      <c r="AL217" s="24">
        <v>4.0830000000000002</v>
      </c>
      <c r="AM217" s="17" t="s">
        <v>21</v>
      </c>
      <c r="AN217" s="24"/>
      <c r="AO217" s="24"/>
      <c r="AP217" s="24" t="s">
        <v>123</v>
      </c>
      <c r="AQ217" s="17" t="s">
        <v>77</v>
      </c>
      <c r="AR217" s="56"/>
      <c r="AS217" s="24">
        <v>4.0330000000000004</v>
      </c>
      <c r="AT217" s="24" t="s">
        <v>144</v>
      </c>
      <c r="AU217" s="24"/>
      <c r="AV217" s="24">
        <v>12</v>
      </c>
      <c r="AW217" s="24"/>
      <c r="AX217" s="53"/>
      <c r="AY217" s="23">
        <v>3.25</v>
      </c>
      <c r="AZ217" s="20" t="s">
        <v>21</v>
      </c>
      <c r="BA217" s="23"/>
      <c r="BB217" s="81"/>
      <c r="BC217" s="23">
        <v>3.4409999999999998</v>
      </c>
      <c r="BD217" s="23"/>
      <c r="BE217" s="23">
        <v>12</v>
      </c>
      <c r="BF217" s="34" t="s">
        <v>497</v>
      </c>
      <c r="BG217" s="16"/>
      <c r="BH217" s="16"/>
      <c r="BI217" s="16"/>
      <c r="BJ217" s="16"/>
      <c r="BK217" s="16"/>
      <c r="BL217" s="16"/>
      <c r="BM217" s="16"/>
      <c r="BN217" s="16"/>
      <c r="BO217" s="16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39"/>
      <c r="CI217" s="39"/>
      <c r="CJ217" s="39"/>
      <c r="CK217" s="39"/>
      <c r="CL217" s="39"/>
      <c r="CM217" s="39"/>
      <c r="CN217" s="39"/>
      <c r="CO217" s="39"/>
      <c r="CP217" s="39"/>
      <c r="CQ217" s="54"/>
      <c r="CR217" s="54"/>
      <c r="CS217" s="54"/>
      <c r="CT217" s="54"/>
      <c r="CU217" s="54"/>
      <c r="CV217" s="54"/>
      <c r="CW217" s="54"/>
      <c r="CX217" s="54"/>
      <c r="CY217" s="54"/>
      <c r="CZ217" s="39"/>
      <c r="DA217" s="39"/>
      <c r="DB217" s="39"/>
      <c r="DC217" s="39"/>
      <c r="DD217" s="39"/>
      <c r="DE217" s="39"/>
      <c r="DF217" s="39"/>
      <c r="DG217" s="39"/>
      <c r="DH217" s="39"/>
    </row>
    <row r="218" spans="1:112" x14ac:dyDescent="0.3">
      <c r="BB218" s="83"/>
    </row>
    <row r="219" spans="1:112" x14ac:dyDescent="0.3">
      <c r="A219" s="115" t="s">
        <v>267</v>
      </c>
      <c r="B219" s="11" t="s">
        <v>268</v>
      </c>
      <c r="C219" s="12">
        <v>2010</v>
      </c>
      <c r="D219" s="11" t="s">
        <v>80</v>
      </c>
      <c r="F219" s="13" t="s">
        <v>9</v>
      </c>
      <c r="H219" s="12">
        <v>3</v>
      </c>
      <c r="I219" s="12" t="s">
        <v>270</v>
      </c>
      <c r="J219" s="12" t="s">
        <v>271</v>
      </c>
      <c r="K219" s="14">
        <v>1</v>
      </c>
      <c r="L219" s="14">
        <v>3</v>
      </c>
      <c r="M219" s="14">
        <v>1</v>
      </c>
      <c r="O219" s="14" t="s">
        <v>185</v>
      </c>
      <c r="Q219" s="14" t="s">
        <v>263</v>
      </c>
      <c r="R219" s="12" t="s">
        <v>58</v>
      </c>
      <c r="T219" s="15" t="s">
        <v>269</v>
      </c>
      <c r="U219" s="15" t="s">
        <v>473</v>
      </c>
      <c r="W219" s="15" t="s">
        <v>234</v>
      </c>
      <c r="AB219" s="12" t="s">
        <v>101</v>
      </c>
      <c r="AC219" s="12" t="s">
        <v>58</v>
      </c>
      <c r="AD219" s="12" t="s">
        <v>570</v>
      </c>
      <c r="AE219" s="16" t="s">
        <v>265</v>
      </c>
      <c r="AF219" s="12" t="s">
        <v>571</v>
      </c>
      <c r="AH219" s="17" t="s">
        <v>220</v>
      </c>
      <c r="AI219" s="17">
        <v>-0.12511556907035004</v>
      </c>
      <c r="AJ219" s="17" t="s">
        <v>266</v>
      </c>
      <c r="AK219" s="17" t="s">
        <v>220</v>
      </c>
      <c r="AL219" s="24">
        <v>0.34166666666666601</v>
      </c>
      <c r="AM219" s="17" t="s">
        <v>142</v>
      </c>
      <c r="AN219" s="24">
        <v>0.374999999999999</v>
      </c>
      <c r="AP219" s="17" t="s">
        <v>56</v>
      </c>
      <c r="AQ219" s="17" t="s">
        <v>34</v>
      </c>
      <c r="AR219" s="17">
        <f>AN219-AL219</f>
        <v>3.3333333333332993E-2</v>
      </c>
      <c r="AS219" s="17">
        <f>AR219*SQRT(AV219)</f>
        <v>5.7735026918961985E-2</v>
      </c>
      <c r="AT219" s="17" t="s">
        <v>156</v>
      </c>
      <c r="AU219" s="17" t="s">
        <v>272</v>
      </c>
      <c r="AV219" s="17">
        <v>3</v>
      </c>
      <c r="AW219" s="17" t="s">
        <v>264</v>
      </c>
      <c r="AY219" s="23">
        <v>0.19166666666666601</v>
      </c>
      <c r="AZ219" s="20" t="s">
        <v>142</v>
      </c>
      <c r="BA219" s="23">
        <v>0.22083333333333299</v>
      </c>
      <c r="BB219" s="83">
        <f>BA219-AY219</f>
        <v>2.9166666666666979E-2</v>
      </c>
      <c r="BC219" s="23">
        <f>BB219*SQRT(BE219)</f>
        <v>5.0518148554092791E-2</v>
      </c>
      <c r="BE219" s="19">
        <v>3</v>
      </c>
      <c r="BF219" s="34" t="s">
        <v>572</v>
      </c>
    </row>
    <row r="220" spans="1:112" x14ac:dyDescent="0.3">
      <c r="A220" s="115" t="s">
        <v>267</v>
      </c>
      <c r="B220" s="11" t="s">
        <v>268</v>
      </c>
      <c r="C220" s="12">
        <v>2010</v>
      </c>
      <c r="D220" s="11" t="s">
        <v>80</v>
      </c>
      <c r="F220" s="13" t="s">
        <v>9</v>
      </c>
      <c r="H220" s="12">
        <v>3</v>
      </c>
      <c r="I220" s="12" t="s">
        <v>270</v>
      </c>
      <c r="J220" s="12" t="s">
        <v>271</v>
      </c>
      <c r="K220" s="14">
        <v>1</v>
      </c>
      <c r="L220" s="14">
        <v>3</v>
      </c>
      <c r="M220" s="14">
        <v>1</v>
      </c>
      <c r="O220" s="14" t="s">
        <v>185</v>
      </c>
      <c r="Q220" s="14" t="s">
        <v>263</v>
      </c>
      <c r="R220" s="12" t="s">
        <v>151</v>
      </c>
      <c r="T220" s="15" t="s">
        <v>269</v>
      </c>
      <c r="U220" s="15" t="s">
        <v>473</v>
      </c>
      <c r="W220" s="15" t="s">
        <v>234</v>
      </c>
      <c r="AB220" s="12" t="s">
        <v>101</v>
      </c>
      <c r="AC220" s="12" t="s">
        <v>151</v>
      </c>
      <c r="AD220" s="12" t="s">
        <v>570</v>
      </c>
      <c r="AE220" s="16" t="s">
        <v>265</v>
      </c>
      <c r="AF220" s="12" t="s">
        <v>571</v>
      </c>
      <c r="AH220" s="17" t="s">
        <v>220</v>
      </c>
      <c r="AI220" s="17">
        <v>-0.238605951046578</v>
      </c>
      <c r="AJ220" s="17" t="s">
        <v>266</v>
      </c>
      <c r="AK220" s="17" t="s">
        <v>220</v>
      </c>
      <c r="AL220" s="24">
        <v>0.25416666666666599</v>
      </c>
      <c r="AM220" s="17" t="s">
        <v>142</v>
      </c>
      <c r="AN220" s="24">
        <v>0.295833333333333</v>
      </c>
      <c r="AP220" s="17" t="s">
        <v>56</v>
      </c>
      <c r="AQ220" s="17" t="s">
        <v>34</v>
      </c>
      <c r="AR220" s="17">
        <f>AN220-AL220</f>
        <v>4.1666666666667018E-2</v>
      </c>
      <c r="AS220" s="17">
        <f>AR220*SQRT(AV220)</f>
        <v>7.2168783648703827E-2</v>
      </c>
      <c r="AT220" s="17" t="s">
        <v>156</v>
      </c>
      <c r="AU220" s="17" t="s">
        <v>272</v>
      </c>
      <c r="AV220" s="17">
        <v>3</v>
      </c>
      <c r="AW220" s="17" t="s">
        <v>264</v>
      </c>
      <c r="AY220" s="23">
        <v>0.31048322446710303</v>
      </c>
      <c r="AZ220" s="20" t="s">
        <v>142</v>
      </c>
      <c r="BA220" s="23">
        <v>0.40788292837316997</v>
      </c>
      <c r="BB220" s="83">
        <f>BA220-AY220</f>
        <v>9.7399703906066948E-2</v>
      </c>
      <c r="BC220" s="23">
        <f>BB220*SQRT(BE220)</f>
        <v>0.16870123580747279</v>
      </c>
      <c r="BE220" s="19">
        <v>3</v>
      </c>
      <c r="BF220" s="34" t="s">
        <v>573</v>
      </c>
    </row>
    <row r="221" spans="1:112" s="49" customFormat="1" x14ac:dyDescent="0.3">
      <c r="A221" s="117" t="s">
        <v>267</v>
      </c>
      <c r="B221" s="46" t="s">
        <v>268</v>
      </c>
      <c r="C221" s="61">
        <v>2010</v>
      </c>
      <c r="D221" s="46" t="s">
        <v>80</v>
      </c>
      <c r="E221" s="61"/>
      <c r="F221" s="47" t="s">
        <v>9</v>
      </c>
      <c r="G221" s="47"/>
      <c r="H221" s="61">
        <v>3</v>
      </c>
      <c r="I221" s="61" t="s">
        <v>270</v>
      </c>
      <c r="J221" s="61" t="s">
        <v>271</v>
      </c>
      <c r="K221" s="62">
        <v>1</v>
      </c>
      <c r="L221" s="62">
        <v>3</v>
      </c>
      <c r="M221" s="62">
        <v>1</v>
      </c>
      <c r="N221" s="62"/>
      <c r="O221" s="62" t="s">
        <v>185</v>
      </c>
      <c r="P221" s="62"/>
      <c r="Q221" s="62" t="s">
        <v>263</v>
      </c>
      <c r="R221" s="61" t="s">
        <v>151</v>
      </c>
      <c r="S221" s="61"/>
      <c r="T221" s="63" t="s">
        <v>269</v>
      </c>
      <c r="U221" s="63" t="s">
        <v>473</v>
      </c>
      <c r="V221" s="63"/>
      <c r="W221" s="63" t="s">
        <v>234</v>
      </c>
      <c r="X221" s="63"/>
      <c r="Y221" s="63"/>
      <c r="Z221" s="63"/>
      <c r="AA221" s="63"/>
      <c r="AB221" s="61" t="s">
        <v>101</v>
      </c>
      <c r="AC221" s="61" t="s">
        <v>550</v>
      </c>
      <c r="AD221" s="61" t="s">
        <v>570</v>
      </c>
      <c r="AE221" s="61" t="s">
        <v>265</v>
      </c>
      <c r="AF221" s="61" t="s">
        <v>571</v>
      </c>
      <c r="AG221" s="64"/>
      <c r="AH221" s="64" t="s">
        <v>220</v>
      </c>
      <c r="AI221" s="64">
        <f>AVERAGE(AI219:AI220)</f>
        <v>-0.18186076005846402</v>
      </c>
      <c r="AJ221" s="64" t="s">
        <v>266</v>
      </c>
      <c r="AK221" s="64" t="s">
        <v>220</v>
      </c>
      <c r="AL221" s="64">
        <f>AVERAGE(AL219:AL220)</f>
        <v>0.297916666666666</v>
      </c>
      <c r="AM221" s="64" t="s">
        <v>142</v>
      </c>
      <c r="AN221" s="64"/>
      <c r="AO221" s="64"/>
      <c r="AP221" s="64" t="s">
        <v>123</v>
      </c>
      <c r="AQ221" s="64" t="s">
        <v>77</v>
      </c>
      <c r="AR221" s="64"/>
      <c r="AS221" s="64">
        <f>SQRT(((AS219*AS219)+(AS220*AS220))/2)</f>
        <v>6.5351613088992247E-2</v>
      </c>
      <c r="AT221" s="64" t="s">
        <v>156</v>
      </c>
      <c r="AU221" s="64" t="s">
        <v>272</v>
      </c>
      <c r="AV221" s="64">
        <v>3</v>
      </c>
      <c r="AW221" s="64" t="s">
        <v>264</v>
      </c>
      <c r="AX221" s="65"/>
      <c r="AY221" s="66">
        <f>AVERAGE(AY219:AY220)</f>
        <v>0.25107494556688453</v>
      </c>
      <c r="AZ221" s="70" t="s">
        <v>142</v>
      </c>
      <c r="BA221" s="66"/>
      <c r="BB221" s="82"/>
      <c r="BC221" s="66">
        <f>SQRT(((BC219*BC219)+(BC220*BC220))/2)</f>
        <v>0.12452347227792422</v>
      </c>
      <c r="BD221" s="66"/>
      <c r="BE221" s="66"/>
      <c r="BF221" s="68"/>
      <c r="BG221" s="61"/>
      <c r="BH221" s="61"/>
      <c r="BI221" s="61"/>
      <c r="BJ221" s="61"/>
      <c r="BK221" s="61"/>
      <c r="BL221" s="61"/>
      <c r="BM221" s="61"/>
      <c r="BN221" s="61"/>
      <c r="BO221" s="61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7"/>
      <c r="CI221" s="47"/>
      <c r="CJ221" s="47"/>
      <c r="CK221" s="47"/>
      <c r="CL221" s="47"/>
      <c r="CM221" s="47"/>
      <c r="CN221" s="47"/>
      <c r="CO221" s="47"/>
      <c r="CP221" s="47"/>
      <c r="CQ221" s="48"/>
      <c r="CR221" s="48"/>
      <c r="CS221" s="48"/>
      <c r="CT221" s="48"/>
      <c r="CU221" s="48"/>
      <c r="CV221" s="48"/>
      <c r="CW221" s="48"/>
      <c r="CX221" s="48"/>
      <c r="CY221" s="48"/>
      <c r="CZ221" s="47"/>
      <c r="DA221" s="47"/>
      <c r="DB221" s="47"/>
      <c r="DC221" s="47"/>
      <c r="DD221" s="47"/>
      <c r="DE221" s="47"/>
      <c r="DF221" s="47"/>
      <c r="DG221" s="47"/>
      <c r="DH221" s="47"/>
    </row>
    <row r="222" spans="1:112" x14ac:dyDescent="0.3">
      <c r="AR222" s="24"/>
      <c r="BB222" s="83"/>
    </row>
    <row r="223" spans="1:112" x14ac:dyDescent="0.3">
      <c r="A223" s="84" t="s">
        <v>83</v>
      </c>
      <c r="B223" s="11" t="s">
        <v>84</v>
      </c>
      <c r="C223" s="12">
        <v>2008</v>
      </c>
      <c r="D223" s="11" t="s">
        <v>85</v>
      </c>
      <c r="F223" s="13" t="s">
        <v>9</v>
      </c>
      <c r="H223" s="12">
        <v>0</v>
      </c>
      <c r="I223" s="12">
        <v>2000</v>
      </c>
      <c r="K223" s="14">
        <v>1</v>
      </c>
      <c r="L223" s="40" t="s">
        <v>273</v>
      </c>
      <c r="M223" s="14">
        <v>1</v>
      </c>
      <c r="O223" s="14" t="s">
        <v>185</v>
      </c>
      <c r="Q223" s="14" t="s">
        <v>263</v>
      </c>
      <c r="R223" s="12" t="s">
        <v>72</v>
      </c>
      <c r="T223" s="15" t="s">
        <v>188</v>
      </c>
      <c r="U223" s="15" t="s">
        <v>474</v>
      </c>
      <c r="W223" s="15" t="s">
        <v>163</v>
      </c>
      <c r="AD223" s="12" t="s">
        <v>49</v>
      </c>
      <c r="AE223" s="16" t="s">
        <v>274</v>
      </c>
      <c r="AH223" s="17" t="s">
        <v>442</v>
      </c>
      <c r="AI223" s="17">
        <v>6.5</v>
      </c>
      <c r="AJ223" s="17" t="s">
        <v>291</v>
      </c>
      <c r="AK223" s="17" t="s">
        <v>88</v>
      </c>
      <c r="AL223" s="24">
        <v>5268</v>
      </c>
      <c r="AM223" s="17" t="s">
        <v>142</v>
      </c>
      <c r="AN223" s="24" t="s">
        <v>260</v>
      </c>
      <c r="AP223" s="64" t="s">
        <v>123</v>
      </c>
      <c r="AQ223" s="17" t="s">
        <v>77</v>
      </c>
      <c r="AS223" s="17">
        <v>1202.1048207207223</v>
      </c>
      <c r="AT223" s="17" t="s">
        <v>185</v>
      </c>
      <c r="AU223" s="17" t="s">
        <v>277</v>
      </c>
      <c r="AV223" s="17">
        <v>3</v>
      </c>
      <c r="AW223" s="17" t="s">
        <v>575</v>
      </c>
      <c r="AY223" s="28">
        <v>3312.5</v>
      </c>
      <c r="AZ223" s="20" t="s">
        <v>142</v>
      </c>
      <c r="BA223" s="23" t="s">
        <v>260</v>
      </c>
      <c r="BB223" s="83"/>
      <c r="BC223" s="23">
        <v>419.31432124362266</v>
      </c>
      <c r="BE223" s="19">
        <v>2</v>
      </c>
      <c r="BF223" s="34" t="s">
        <v>576</v>
      </c>
    </row>
    <row r="224" spans="1:112" x14ac:dyDescent="0.3">
      <c r="A224" s="84" t="s">
        <v>83</v>
      </c>
      <c r="B224" s="11" t="s">
        <v>84</v>
      </c>
      <c r="C224" s="12">
        <v>2008</v>
      </c>
      <c r="D224" s="11" t="s">
        <v>85</v>
      </c>
      <c r="F224" s="13" t="s">
        <v>9</v>
      </c>
      <c r="H224" s="12">
        <v>0</v>
      </c>
      <c r="I224" s="12">
        <v>2000</v>
      </c>
      <c r="K224" s="14">
        <v>1</v>
      </c>
      <c r="L224" s="40" t="s">
        <v>273</v>
      </c>
      <c r="M224" s="14">
        <v>1</v>
      </c>
      <c r="O224" s="14" t="s">
        <v>185</v>
      </c>
      <c r="Q224" s="14" t="s">
        <v>263</v>
      </c>
      <c r="R224" s="12" t="s">
        <v>72</v>
      </c>
      <c r="T224" s="15" t="s">
        <v>188</v>
      </c>
      <c r="U224" s="15" t="s">
        <v>474</v>
      </c>
      <c r="W224" s="15" t="s">
        <v>163</v>
      </c>
      <c r="AD224" s="12" t="s">
        <v>49</v>
      </c>
      <c r="AE224" s="16" t="s">
        <v>275</v>
      </c>
      <c r="AH224" s="17" t="s">
        <v>442</v>
      </c>
      <c r="AI224" s="17">
        <v>6.5</v>
      </c>
      <c r="AJ224" s="17" t="s">
        <v>291</v>
      </c>
      <c r="AK224" s="17" t="s">
        <v>276</v>
      </c>
      <c r="AL224" s="24">
        <v>901</v>
      </c>
      <c r="AM224" s="17" t="s">
        <v>142</v>
      </c>
      <c r="AN224" s="24" t="s">
        <v>260</v>
      </c>
      <c r="AP224" s="64" t="s">
        <v>123</v>
      </c>
      <c r="AQ224" s="17" t="s">
        <v>77</v>
      </c>
      <c r="AR224" s="56"/>
      <c r="AS224" s="56"/>
      <c r="AT224" s="17" t="s">
        <v>185</v>
      </c>
      <c r="AU224" s="17" t="s">
        <v>277</v>
      </c>
      <c r="AV224" s="17">
        <v>3</v>
      </c>
      <c r="AW224" s="17" t="s">
        <v>575</v>
      </c>
      <c r="AY224" s="28">
        <v>353.5</v>
      </c>
      <c r="AZ224" s="20" t="s">
        <v>142</v>
      </c>
      <c r="BA224" s="23" t="s">
        <v>260</v>
      </c>
      <c r="BB224" s="83"/>
      <c r="BC224" s="23">
        <v>116.67261889578035</v>
      </c>
      <c r="BE224" s="19">
        <v>2</v>
      </c>
      <c r="BF224" s="34" t="s">
        <v>576</v>
      </c>
    </row>
    <row r="225" spans="1:145" x14ac:dyDescent="0.3">
      <c r="AR225" s="56"/>
      <c r="AS225" s="56"/>
      <c r="BB225" s="83"/>
    </row>
    <row r="226" spans="1:145" x14ac:dyDescent="0.3">
      <c r="A226" s="84" t="s">
        <v>89</v>
      </c>
      <c r="B226" s="11" t="s">
        <v>90</v>
      </c>
      <c r="C226" s="12">
        <v>2008</v>
      </c>
      <c r="D226" s="11" t="s">
        <v>64</v>
      </c>
      <c r="F226" s="13" t="s">
        <v>9</v>
      </c>
      <c r="G226" s="13" t="s">
        <v>278</v>
      </c>
      <c r="H226" s="12">
        <v>2</v>
      </c>
      <c r="I226" s="12">
        <v>2007</v>
      </c>
      <c r="K226" s="14">
        <v>1</v>
      </c>
      <c r="L226" s="14">
        <v>1</v>
      </c>
      <c r="M226" s="14">
        <v>1</v>
      </c>
      <c r="O226" s="14" t="s">
        <v>185</v>
      </c>
      <c r="Q226" s="14" t="s">
        <v>263</v>
      </c>
      <c r="R226" s="12" t="s">
        <v>279</v>
      </c>
      <c r="T226" s="15" t="s">
        <v>188</v>
      </c>
      <c r="U226" s="15" t="s">
        <v>475</v>
      </c>
      <c r="W226" s="15" t="s">
        <v>217</v>
      </c>
      <c r="AB226" s="12" t="s">
        <v>397</v>
      </c>
      <c r="AC226" s="12" t="s">
        <v>282</v>
      </c>
      <c r="AD226" s="12" t="s">
        <v>49</v>
      </c>
      <c r="AE226" s="16" t="s">
        <v>280</v>
      </c>
      <c r="AF226" s="12" t="s">
        <v>577</v>
      </c>
      <c r="AG226" s="17" t="s">
        <v>289</v>
      </c>
      <c r="AH226" s="17" t="s">
        <v>290</v>
      </c>
      <c r="AI226" s="17">
        <v>22</v>
      </c>
      <c r="AJ226" s="17" t="s">
        <v>291</v>
      </c>
      <c r="AK226" s="17" t="s">
        <v>218</v>
      </c>
      <c r="AL226" s="24">
        <v>15.1875</v>
      </c>
      <c r="AN226" s="24" t="s">
        <v>260</v>
      </c>
      <c r="AT226" s="17" t="s">
        <v>185</v>
      </c>
      <c r="AU226" s="17">
        <v>21</v>
      </c>
      <c r="AV226" s="17">
        <v>1</v>
      </c>
      <c r="AW226" s="17" t="s">
        <v>287</v>
      </c>
      <c r="AY226" s="23">
        <v>8.7250000000000014</v>
      </c>
      <c r="BA226" s="23" t="s">
        <v>260</v>
      </c>
      <c r="BB226" s="83"/>
      <c r="BE226" s="19">
        <v>1</v>
      </c>
      <c r="BF226" s="34" t="s">
        <v>288</v>
      </c>
    </row>
    <row r="227" spans="1:145" x14ac:dyDescent="0.3">
      <c r="A227" s="84" t="s">
        <v>89</v>
      </c>
      <c r="B227" s="11" t="s">
        <v>90</v>
      </c>
      <c r="C227" s="12">
        <v>2009</v>
      </c>
      <c r="D227" s="11" t="s">
        <v>64</v>
      </c>
      <c r="F227" s="13" t="s">
        <v>9</v>
      </c>
      <c r="G227" s="13" t="s">
        <v>278</v>
      </c>
      <c r="H227" s="12">
        <v>2</v>
      </c>
      <c r="I227" s="12">
        <v>2007</v>
      </c>
      <c r="K227" s="14">
        <v>1</v>
      </c>
      <c r="L227" s="14">
        <v>1</v>
      </c>
      <c r="M227" s="14">
        <v>1</v>
      </c>
      <c r="O227" s="14" t="s">
        <v>185</v>
      </c>
      <c r="Q227" s="14" t="s">
        <v>263</v>
      </c>
      <c r="R227" s="12" t="s">
        <v>279</v>
      </c>
      <c r="T227" s="15" t="s">
        <v>188</v>
      </c>
      <c r="U227" s="15" t="s">
        <v>475</v>
      </c>
      <c r="W227" s="15" t="s">
        <v>217</v>
      </c>
      <c r="AB227" s="12" t="s">
        <v>397</v>
      </c>
      <c r="AC227" s="12" t="s">
        <v>283</v>
      </c>
      <c r="AD227" s="12" t="s">
        <v>49</v>
      </c>
      <c r="AE227" s="16" t="s">
        <v>280</v>
      </c>
      <c r="AF227" s="12" t="s">
        <v>577</v>
      </c>
      <c r="AG227" s="17" t="s">
        <v>289</v>
      </c>
      <c r="AH227" s="17" t="s">
        <v>290</v>
      </c>
      <c r="AI227" s="17">
        <v>11</v>
      </c>
      <c r="AJ227" s="17" t="s">
        <v>291</v>
      </c>
      <c r="AK227" s="17" t="s">
        <v>218</v>
      </c>
      <c r="AL227" s="24">
        <v>13.116666666666667</v>
      </c>
      <c r="AN227" s="24" t="s">
        <v>260</v>
      </c>
      <c r="AT227" s="17" t="s">
        <v>185</v>
      </c>
      <c r="AU227" s="17">
        <v>20</v>
      </c>
      <c r="AV227" s="17">
        <v>1</v>
      </c>
      <c r="AW227" s="17" t="s">
        <v>287</v>
      </c>
      <c r="AY227" s="23">
        <v>11.4</v>
      </c>
      <c r="BA227" s="23" t="s">
        <v>260</v>
      </c>
      <c r="BB227" s="83"/>
      <c r="BE227" s="19">
        <v>1</v>
      </c>
      <c r="BF227" s="34" t="s">
        <v>288</v>
      </c>
    </row>
    <row r="228" spans="1:145" x14ac:dyDescent="0.3">
      <c r="A228" s="84" t="s">
        <v>89</v>
      </c>
      <c r="B228" s="11" t="s">
        <v>90</v>
      </c>
      <c r="C228" s="12">
        <v>2010</v>
      </c>
      <c r="D228" s="11" t="s">
        <v>64</v>
      </c>
      <c r="F228" s="13" t="s">
        <v>9</v>
      </c>
      <c r="G228" s="13" t="s">
        <v>278</v>
      </c>
      <c r="H228" s="12">
        <v>2</v>
      </c>
      <c r="I228" s="12">
        <v>2007</v>
      </c>
      <c r="K228" s="14">
        <v>1</v>
      </c>
      <c r="L228" s="14">
        <v>1</v>
      </c>
      <c r="M228" s="14">
        <v>1</v>
      </c>
      <c r="O228" s="14" t="s">
        <v>185</v>
      </c>
      <c r="Q228" s="14" t="s">
        <v>263</v>
      </c>
      <c r="R228" s="12" t="s">
        <v>279</v>
      </c>
      <c r="T228" s="15" t="s">
        <v>188</v>
      </c>
      <c r="U228" s="15" t="s">
        <v>475</v>
      </c>
      <c r="W228" s="15" t="s">
        <v>217</v>
      </c>
      <c r="AB228" s="12" t="s">
        <v>397</v>
      </c>
      <c r="AC228" s="12" t="s">
        <v>284</v>
      </c>
      <c r="AD228" s="12" t="s">
        <v>49</v>
      </c>
      <c r="AE228" s="16" t="s">
        <v>280</v>
      </c>
      <c r="AF228" s="12" t="s">
        <v>577</v>
      </c>
      <c r="AG228" s="17" t="s">
        <v>289</v>
      </c>
      <c r="AH228" s="17" t="s">
        <v>290</v>
      </c>
      <c r="AI228" s="17">
        <v>47</v>
      </c>
      <c r="AJ228" s="17" t="s">
        <v>291</v>
      </c>
      <c r="AK228" s="17" t="s">
        <v>218</v>
      </c>
      <c r="AL228" s="24">
        <v>9.0374999999999996</v>
      </c>
      <c r="AN228" s="24" t="s">
        <v>260</v>
      </c>
      <c r="AT228" s="17" t="s">
        <v>185</v>
      </c>
      <c r="AU228" s="17">
        <v>32</v>
      </c>
      <c r="AV228" s="17">
        <v>1</v>
      </c>
      <c r="AW228" s="17" t="s">
        <v>287</v>
      </c>
      <c r="AY228" s="23">
        <v>6.8375000000000004</v>
      </c>
      <c r="BA228" s="23" t="s">
        <v>260</v>
      </c>
      <c r="BB228" s="83"/>
      <c r="BE228" s="19">
        <v>1</v>
      </c>
      <c r="BF228" s="34" t="s">
        <v>288</v>
      </c>
    </row>
    <row r="229" spans="1:145" x14ac:dyDescent="0.3">
      <c r="A229" s="84" t="s">
        <v>89</v>
      </c>
      <c r="B229" s="11" t="s">
        <v>90</v>
      </c>
      <c r="C229" s="12">
        <v>2011</v>
      </c>
      <c r="D229" s="11" t="s">
        <v>64</v>
      </c>
      <c r="F229" s="13" t="s">
        <v>9</v>
      </c>
      <c r="G229" s="13" t="s">
        <v>278</v>
      </c>
      <c r="H229" s="12">
        <v>2</v>
      </c>
      <c r="I229" s="12">
        <v>2007</v>
      </c>
      <c r="K229" s="14">
        <v>1</v>
      </c>
      <c r="L229" s="14">
        <v>1</v>
      </c>
      <c r="M229" s="14">
        <v>1</v>
      </c>
      <c r="O229" s="14" t="s">
        <v>185</v>
      </c>
      <c r="Q229" s="14" t="s">
        <v>263</v>
      </c>
      <c r="R229" s="12" t="s">
        <v>279</v>
      </c>
      <c r="T229" s="15" t="s">
        <v>188</v>
      </c>
      <c r="U229" s="15" t="s">
        <v>475</v>
      </c>
      <c r="W229" s="15" t="s">
        <v>217</v>
      </c>
      <c r="AB229" s="12" t="s">
        <v>397</v>
      </c>
      <c r="AC229" s="12" t="s">
        <v>285</v>
      </c>
      <c r="AD229" s="12" t="s">
        <v>49</v>
      </c>
      <c r="AE229" s="16" t="s">
        <v>280</v>
      </c>
      <c r="AF229" s="12" t="s">
        <v>577</v>
      </c>
      <c r="AG229" s="17" t="s">
        <v>289</v>
      </c>
      <c r="AH229" s="17" t="s">
        <v>290</v>
      </c>
      <c r="AI229" s="17">
        <v>35</v>
      </c>
      <c r="AJ229" s="17" t="s">
        <v>291</v>
      </c>
      <c r="AK229" s="17" t="s">
        <v>218</v>
      </c>
      <c r="AL229" s="24">
        <v>61.35</v>
      </c>
      <c r="AN229" s="24" t="s">
        <v>260</v>
      </c>
      <c r="AT229" s="17" t="s">
        <v>185</v>
      </c>
      <c r="AU229" s="17">
        <v>3</v>
      </c>
      <c r="AV229" s="17">
        <v>1</v>
      </c>
      <c r="AW229" s="17" t="s">
        <v>287</v>
      </c>
      <c r="AY229" s="23">
        <v>31.75</v>
      </c>
      <c r="BA229" s="23" t="s">
        <v>260</v>
      </c>
      <c r="BB229" s="83"/>
      <c r="BE229" s="19">
        <v>1</v>
      </c>
      <c r="BF229" s="34" t="s">
        <v>288</v>
      </c>
    </row>
    <row r="230" spans="1:145" x14ac:dyDescent="0.3">
      <c r="A230" s="84" t="s">
        <v>89</v>
      </c>
      <c r="B230" s="11" t="s">
        <v>90</v>
      </c>
      <c r="C230" s="12">
        <v>2012</v>
      </c>
      <c r="D230" s="11" t="s">
        <v>64</v>
      </c>
      <c r="F230" s="13" t="s">
        <v>9</v>
      </c>
      <c r="G230" s="13" t="s">
        <v>278</v>
      </c>
      <c r="H230" s="12">
        <v>2</v>
      </c>
      <c r="I230" s="12">
        <v>2007</v>
      </c>
      <c r="K230" s="14">
        <v>1</v>
      </c>
      <c r="L230" s="14">
        <v>1</v>
      </c>
      <c r="M230" s="14">
        <v>1</v>
      </c>
      <c r="O230" s="14" t="s">
        <v>185</v>
      </c>
      <c r="Q230" s="14" t="s">
        <v>263</v>
      </c>
      <c r="R230" s="12" t="s">
        <v>279</v>
      </c>
      <c r="T230" s="15" t="s">
        <v>188</v>
      </c>
      <c r="U230" s="15" t="s">
        <v>475</v>
      </c>
      <c r="W230" s="15" t="s">
        <v>217</v>
      </c>
      <c r="AB230" s="12" t="s">
        <v>397</v>
      </c>
      <c r="AC230" s="12" t="s">
        <v>286</v>
      </c>
      <c r="AD230" s="12" t="s">
        <v>49</v>
      </c>
      <c r="AE230" s="16" t="s">
        <v>280</v>
      </c>
      <c r="AF230" s="12" t="s">
        <v>577</v>
      </c>
      <c r="AG230" s="17" t="s">
        <v>289</v>
      </c>
      <c r="AH230" s="17" t="s">
        <v>290</v>
      </c>
      <c r="AI230" s="17">
        <v>30</v>
      </c>
      <c r="AJ230" s="17" t="s">
        <v>291</v>
      </c>
      <c r="AK230" s="17" t="s">
        <v>218</v>
      </c>
      <c r="AL230" s="24">
        <v>22.075000000000003</v>
      </c>
      <c r="AN230" s="24" t="s">
        <v>260</v>
      </c>
      <c r="AT230" s="17" t="s">
        <v>185</v>
      </c>
      <c r="AU230" s="17">
        <v>12</v>
      </c>
      <c r="AV230" s="17">
        <v>1</v>
      </c>
      <c r="AW230" s="17" t="s">
        <v>287</v>
      </c>
      <c r="AY230" s="23">
        <v>11.525</v>
      </c>
      <c r="BA230" s="23" t="s">
        <v>260</v>
      </c>
      <c r="BB230" s="83"/>
      <c r="BE230" s="19">
        <v>1</v>
      </c>
      <c r="BF230" s="34" t="s">
        <v>288</v>
      </c>
    </row>
    <row r="231" spans="1:145" s="49" customFormat="1" x14ac:dyDescent="0.3">
      <c r="A231" s="118" t="s">
        <v>89</v>
      </c>
      <c r="B231" s="46" t="s">
        <v>90</v>
      </c>
      <c r="C231" s="61">
        <v>2013</v>
      </c>
      <c r="D231" s="46" t="s">
        <v>64</v>
      </c>
      <c r="E231" s="61"/>
      <c r="F231" s="47" t="s">
        <v>9</v>
      </c>
      <c r="G231" s="47" t="s">
        <v>278</v>
      </c>
      <c r="H231" s="61">
        <v>2</v>
      </c>
      <c r="I231" s="12">
        <v>2007</v>
      </c>
      <c r="J231" s="61"/>
      <c r="K231" s="62">
        <v>1</v>
      </c>
      <c r="L231" s="62">
        <v>1</v>
      </c>
      <c r="M231" s="62">
        <v>1</v>
      </c>
      <c r="N231" s="62"/>
      <c r="O231" s="62" t="s">
        <v>185</v>
      </c>
      <c r="P231" s="62"/>
      <c r="Q231" s="62" t="s">
        <v>263</v>
      </c>
      <c r="R231" s="61" t="s">
        <v>279</v>
      </c>
      <c r="S231" s="61"/>
      <c r="T231" s="63" t="s">
        <v>188</v>
      </c>
      <c r="U231" s="63" t="s">
        <v>475</v>
      </c>
      <c r="V231" s="63"/>
      <c r="W231" s="63" t="s">
        <v>217</v>
      </c>
      <c r="X231" s="63"/>
      <c r="Y231" s="63"/>
      <c r="Z231" s="63"/>
      <c r="AA231" s="63"/>
      <c r="AB231" s="61"/>
      <c r="AC231" s="61" t="s">
        <v>281</v>
      </c>
      <c r="AD231" s="61" t="s">
        <v>49</v>
      </c>
      <c r="AE231" s="61" t="s">
        <v>280</v>
      </c>
      <c r="AF231" s="12" t="s">
        <v>577</v>
      </c>
      <c r="AG231" s="64" t="s">
        <v>289</v>
      </c>
      <c r="AH231" s="64" t="s">
        <v>290</v>
      </c>
      <c r="AI231" s="64">
        <f>AVERAGE(AI226:AI230)</f>
        <v>29</v>
      </c>
      <c r="AJ231" s="64" t="s">
        <v>291</v>
      </c>
      <c r="AK231" s="64" t="s">
        <v>218</v>
      </c>
      <c r="AL231" s="69">
        <f>AVERAGE(AL226:AL230)</f>
        <v>24.153333333333332</v>
      </c>
      <c r="AM231" s="64" t="s">
        <v>142</v>
      </c>
      <c r="AN231" s="64">
        <f>_xlfn.STDEV.S(AL226:AL230)</f>
        <v>21.322488576552747</v>
      </c>
      <c r="AO231" s="64"/>
      <c r="AP231" s="64" t="s">
        <v>123</v>
      </c>
      <c r="AQ231" s="64" t="s">
        <v>77</v>
      </c>
      <c r="AR231" s="17"/>
      <c r="AS231" s="64">
        <v>21.322488576552747</v>
      </c>
      <c r="AT231" s="64" t="s">
        <v>185</v>
      </c>
      <c r="AU231" s="64">
        <f>AVERAGE(AU226:AU230)</f>
        <v>17.600000000000001</v>
      </c>
      <c r="AV231" s="64">
        <v>5</v>
      </c>
      <c r="AW231" s="64" t="s">
        <v>292</v>
      </c>
      <c r="AX231" s="65"/>
      <c r="AY231" s="67">
        <f>AVERAGE(AY226:AY230)</f>
        <v>14.047499999999999</v>
      </c>
      <c r="AZ231" s="70" t="s">
        <v>142</v>
      </c>
      <c r="BA231" s="66"/>
      <c r="BB231" s="82">
        <f>_xlfn.STDEV.S(AY226:AY230)</f>
        <v>10.087912011412472</v>
      </c>
      <c r="BC231" s="66">
        <v>10.087912011412472</v>
      </c>
      <c r="BD231" s="66"/>
      <c r="BE231" s="66">
        <v>5</v>
      </c>
      <c r="BF231" s="68"/>
      <c r="BG231" s="61"/>
      <c r="BH231" s="61"/>
      <c r="BI231" s="61"/>
      <c r="BJ231" s="61"/>
      <c r="BK231" s="61"/>
      <c r="BL231" s="61"/>
      <c r="BM231" s="61"/>
      <c r="BN231" s="61"/>
      <c r="BO231" s="61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7"/>
      <c r="CI231" s="47"/>
      <c r="CJ231" s="47"/>
      <c r="CK231" s="47"/>
      <c r="CL231" s="47"/>
      <c r="CM231" s="47"/>
      <c r="CN231" s="47"/>
      <c r="CO231" s="47"/>
      <c r="CP231" s="47"/>
      <c r="CQ231" s="48"/>
      <c r="CR231" s="48"/>
      <c r="CS231" s="48"/>
      <c r="CT231" s="48"/>
      <c r="CU231" s="48"/>
      <c r="CV231" s="48"/>
      <c r="CW231" s="48"/>
      <c r="CX231" s="48"/>
      <c r="CY231" s="48"/>
      <c r="CZ231" s="47"/>
      <c r="DA231" s="47"/>
      <c r="DB231" s="47"/>
      <c r="DC231" s="47"/>
      <c r="DD231" s="47"/>
      <c r="DE231" s="47"/>
      <c r="DF231" s="47"/>
      <c r="DG231" s="47"/>
      <c r="DH231" s="47"/>
    </row>
    <row r="232" spans="1:145" x14ac:dyDescent="0.3">
      <c r="AR232" s="64"/>
      <c r="AS232" s="64"/>
      <c r="BB232" s="83"/>
    </row>
    <row r="233" spans="1:145" x14ac:dyDescent="0.3">
      <c r="A233" s="115" t="s">
        <v>306</v>
      </c>
      <c r="B233" s="11" t="s">
        <v>335</v>
      </c>
      <c r="C233" s="12">
        <v>2008</v>
      </c>
      <c r="D233" s="11" t="s">
        <v>339</v>
      </c>
      <c r="F233" s="13" t="s">
        <v>71</v>
      </c>
      <c r="G233" s="13" t="s">
        <v>336</v>
      </c>
      <c r="H233" s="12">
        <v>1</v>
      </c>
      <c r="I233" s="12" t="s">
        <v>337</v>
      </c>
      <c r="J233" s="12" t="s">
        <v>338</v>
      </c>
      <c r="K233" s="14">
        <v>1</v>
      </c>
      <c r="L233" s="14">
        <v>1</v>
      </c>
      <c r="M233" s="14">
        <v>2</v>
      </c>
      <c r="O233" s="14" t="s">
        <v>185</v>
      </c>
      <c r="Q233" s="14" t="s">
        <v>263</v>
      </c>
      <c r="R233" s="12" t="s">
        <v>601</v>
      </c>
      <c r="S233" s="12" t="s">
        <v>610</v>
      </c>
      <c r="T233" s="15" t="s">
        <v>188</v>
      </c>
      <c r="U233" s="15" t="s">
        <v>476</v>
      </c>
      <c r="W233" s="52" t="s">
        <v>217</v>
      </c>
      <c r="AB233" s="12" t="s">
        <v>397</v>
      </c>
      <c r="AC233" s="12" t="s">
        <v>328</v>
      </c>
      <c r="AD233" s="12" t="s">
        <v>120</v>
      </c>
      <c r="AE233" s="16" t="s">
        <v>228</v>
      </c>
      <c r="AH233" s="17" t="s">
        <v>76</v>
      </c>
      <c r="AI233" s="17">
        <v>20</v>
      </c>
      <c r="AJ233" s="24" t="s">
        <v>291</v>
      </c>
      <c r="AK233" s="17" t="s">
        <v>332</v>
      </c>
      <c r="AL233" s="24">
        <v>29.507874782771299</v>
      </c>
      <c r="AN233" s="24">
        <v>36.155851341557501</v>
      </c>
      <c r="AP233" s="24" t="s">
        <v>56</v>
      </c>
      <c r="AQ233" s="17" t="s">
        <v>34</v>
      </c>
      <c r="AR233" s="17">
        <f>AN233-AL233</f>
        <v>6.6479765587862012</v>
      </c>
      <c r="AS233" s="17">
        <f>AR233*SQRT(AV233)</f>
        <v>13.295953117572402</v>
      </c>
      <c r="AT233" s="17" t="s">
        <v>185</v>
      </c>
      <c r="AU233" s="17" t="s">
        <v>334</v>
      </c>
      <c r="AV233" s="17">
        <v>4</v>
      </c>
      <c r="AW233" s="17" t="s">
        <v>330</v>
      </c>
      <c r="AY233" s="28">
        <v>2.2107059639497901</v>
      </c>
      <c r="BA233" s="28">
        <v>7.6103287848442696</v>
      </c>
      <c r="BB233" s="83">
        <f>BA233-AY233</f>
        <v>5.3996228208944794</v>
      </c>
      <c r="BC233" s="23">
        <f>BB233*SQRT(BE233)</f>
        <v>10.799245641788959</v>
      </c>
      <c r="BE233" s="19">
        <v>4</v>
      </c>
      <c r="BF233" s="34" t="s">
        <v>331</v>
      </c>
    </row>
    <row r="234" spans="1:145" x14ac:dyDescent="0.3">
      <c r="A234" s="115" t="s">
        <v>306</v>
      </c>
      <c r="B234" s="11" t="s">
        <v>335</v>
      </c>
      <c r="C234" s="12">
        <v>2008</v>
      </c>
      <c r="D234" s="11" t="s">
        <v>339</v>
      </c>
      <c r="F234" s="13" t="s">
        <v>71</v>
      </c>
      <c r="G234" s="13" t="s">
        <v>336</v>
      </c>
      <c r="H234" s="12">
        <v>1</v>
      </c>
      <c r="I234" s="12" t="s">
        <v>337</v>
      </c>
      <c r="J234" s="12" t="s">
        <v>338</v>
      </c>
      <c r="K234" s="14">
        <v>1</v>
      </c>
      <c r="L234" s="14">
        <v>1</v>
      </c>
      <c r="M234" s="14">
        <v>2</v>
      </c>
      <c r="O234" s="14" t="s">
        <v>185</v>
      </c>
      <c r="Q234" s="14" t="s">
        <v>263</v>
      </c>
      <c r="R234" s="12" t="s">
        <v>601</v>
      </c>
      <c r="S234" s="12" t="s">
        <v>610</v>
      </c>
      <c r="T234" s="15" t="s">
        <v>188</v>
      </c>
      <c r="U234" s="15" t="s">
        <v>476</v>
      </c>
      <c r="W234" s="52" t="s">
        <v>217</v>
      </c>
      <c r="AB234" s="12" t="s">
        <v>397</v>
      </c>
      <c r="AC234" s="12" t="s">
        <v>328</v>
      </c>
      <c r="AD234" s="12" t="s">
        <v>120</v>
      </c>
      <c r="AE234" s="16" t="s">
        <v>228</v>
      </c>
      <c r="AH234" s="17" t="s">
        <v>76</v>
      </c>
      <c r="AI234" s="17">
        <v>40</v>
      </c>
      <c r="AJ234" s="24" t="s">
        <v>291</v>
      </c>
      <c r="AK234" s="17" t="s">
        <v>332</v>
      </c>
      <c r="AL234" s="24">
        <v>33.834368497751697</v>
      </c>
      <c r="AN234" s="24">
        <v>37.891303839589703</v>
      </c>
      <c r="AP234" s="24" t="s">
        <v>56</v>
      </c>
      <c r="AQ234" s="17" t="s">
        <v>34</v>
      </c>
      <c r="AR234" s="17">
        <f t="shared" ref="AR234:AR240" si="20">AN234-AL234</f>
        <v>4.0569353418380061</v>
      </c>
      <c r="AS234" s="17">
        <f t="shared" ref="AS234:AS240" si="21">AR234*SQRT(AV234)</f>
        <v>8.1138706836760122</v>
      </c>
      <c r="AT234" s="17" t="s">
        <v>185</v>
      </c>
      <c r="AU234" s="17" t="s">
        <v>334</v>
      </c>
      <c r="AV234" s="17">
        <v>4</v>
      </c>
      <c r="AW234" s="17" t="s">
        <v>330</v>
      </c>
      <c r="AY234" s="28">
        <v>2.2107059639497901</v>
      </c>
      <c r="BA234" s="28">
        <v>7.6103287848442696</v>
      </c>
      <c r="BB234" s="83">
        <f t="shared" ref="BB234:BB240" si="22">BA234-AY234</f>
        <v>5.3996228208944794</v>
      </c>
      <c r="BC234" s="23">
        <f t="shared" ref="BC234:BC240" si="23">BB234*SQRT(BE234)</f>
        <v>10.799245641788959</v>
      </c>
      <c r="BE234" s="19">
        <v>4</v>
      </c>
      <c r="BF234" s="34" t="s">
        <v>331</v>
      </c>
    </row>
    <row r="235" spans="1:145" x14ac:dyDescent="0.3">
      <c r="A235" s="115" t="s">
        <v>306</v>
      </c>
      <c r="B235" s="11" t="s">
        <v>335</v>
      </c>
      <c r="C235" s="12">
        <v>2008</v>
      </c>
      <c r="D235" s="11" t="s">
        <v>339</v>
      </c>
      <c r="F235" s="13" t="s">
        <v>71</v>
      </c>
      <c r="G235" s="13" t="s">
        <v>336</v>
      </c>
      <c r="H235" s="12">
        <v>1</v>
      </c>
      <c r="I235" s="12" t="s">
        <v>337</v>
      </c>
      <c r="J235" s="12" t="s">
        <v>338</v>
      </c>
      <c r="K235" s="14">
        <v>1</v>
      </c>
      <c r="L235" s="14">
        <v>1</v>
      </c>
      <c r="M235" s="14">
        <v>2</v>
      </c>
      <c r="O235" s="14" t="s">
        <v>185</v>
      </c>
      <c r="Q235" s="14" t="s">
        <v>263</v>
      </c>
      <c r="R235" s="12" t="s">
        <v>601</v>
      </c>
      <c r="S235" s="12" t="s">
        <v>610</v>
      </c>
      <c r="T235" s="15" t="s">
        <v>188</v>
      </c>
      <c r="U235" s="15" t="s">
        <v>476</v>
      </c>
      <c r="W235" s="52" t="s">
        <v>217</v>
      </c>
      <c r="AB235" s="12" t="s">
        <v>397</v>
      </c>
      <c r="AC235" s="12" t="s">
        <v>329</v>
      </c>
      <c r="AD235" s="12" t="s">
        <v>120</v>
      </c>
      <c r="AE235" s="16" t="s">
        <v>228</v>
      </c>
      <c r="AH235" s="17" t="s">
        <v>76</v>
      </c>
      <c r="AI235" s="17">
        <v>20</v>
      </c>
      <c r="AJ235" s="24" t="s">
        <v>291</v>
      </c>
      <c r="AK235" s="17" t="s">
        <v>332</v>
      </c>
      <c r="AL235" s="24">
        <v>33.6150746954902</v>
      </c>
      <c r="AN235" s="24">
        <v>41.698202164883298</v>
      </c>
      <c r="AP235" s="24" t="s">
        <v>56</v>
      </c>
      <c r="AQ235" s="17" t="s">
        <v>34</v>
      </c>
      <c r="AR235" s="17">
        <f t="shared" si="20"/>
        <v>8.0831274693930979</v>
      </c>
      <c r="AS235" s="17">
        <f t="shared" si="21"/>
        <v>16.166254938786196</v>
      </c>
      <c r="AT235" s="17" t="s">
        <v>185</v>
      </c>
      <c r="AU235" s="17" t="s">
        <v>334</v>
      </c>
      <c r="AV235" s="17">
        <v>4</v>
      </c>
      <c r="AW235" s="17" t="s">
        <v>330</v>
      </c>
      <c r="AY235" s="28">
        <v>2.5737018882334199</v>
      </c>
      <c r="BA235" s="28">
        <v>3.4465130415130898</v>
      </c>
      <c r="BB235" s="83">
        <f t="shared" si="22"/>
        <v>0.87281115327966985</v>
      </c>
      <c r="BC235" s="23">
        <f t="shared" si="23"/>
        <v>1.7456223065593397</v>
      </c>
      <c r="BE235" s="19">
        <v>4</v>
      </c>
      <c r="BF235" s="34" t="s">
        <v>331</v>
      </c>
    </row>
    <row r="236" spans="1:145" s="49" customFormat="1" x14ac:dyDescent="0.3">
      <c r="A236" s="115" t="s">
        <v>306</v>
      </c>
      <c r="B236" s="11" t="s">
        <v>335</v>
      </c>
      <c r="C236" s="12">
        <v>2008</v>
      </c>
      <c r="D236" s="11" t="s">
        <v>339</v>
      </c>
      <c r="E236" s="12"/>
      <c r="F236" s="13" t="s">
        <v>71</v>
      </c>
      <c r="G236" s="13" t="s">
        <v>336</v>
      </c>
      <c r="H236" s="12">
        <v>1</v>
      </c>
      <c r="I236" s="12" t="s">
        <v>337</v>
      </c>
      <c r="J236" s="12" t="s">
        <v>338</v>
      </c>
      <c r="K236" s="14">
        <v>1</v>
      </c>
      <c r="L236" s="14">
        <v>1</v>
      </c>
      <c r="M236" s="14">
        <v>2</v>
      </c>
      <c r="N236" s="14"/>
      <c r="O236" s="14" t="s">
        <v>185</v>
      </c>
      <c r="P236" s="14"/>
      <c r="Q236" s="14" t="s">
        <v>263</v>
      </c>
      <c r="R236" s="12" t="s">
        <v>601</v>
      </c>
      <c r="S236" s="12" t="s">
        <v>610</v>
      </c>
      <c r="T236" s="15" t="s">
        <v>188</v>
      </c>
      <c r="U236" s="15" t="s">
        <v>476</v>
      </c>
      <c r="V236" s="15"/>
      <c r="W236" s="52" t="s">
        <v>217</v>
      </c>
      <c r="X236" s="15"/>
      <c r="Y236" s="15"/>
      <c r="Z236" s="15"/>
      <c r="AA236" s="15"/>
      <c r="AB236" s="12" t="s">
        <v>397</v>
      </c>
      <c r="AC236" s="12" t="s">
        <v>329</v>
      </c>
      <c r="AD236" s="12" t="s">
        <v>120</v>
      </c>
      <c r="AE236" s="16" t="s">
        <v>228</v>
      </c>
      <c r="AF236" s="12"/>
      <c r="AG236" s="17"/>
      <c r="AH236" s="17" t="s">
        <v>76</v>
      </c>
      <c r="AI236" s="17">
        <v>40</v>
      </c>
      <c r="AJ236" s="24" t="s">
        <v>291</v>
      </c>
      <c r="AK236" s="17" t="s">
        <v>332</v>
      </c>
      <c r="AL236" s="24">
        <v>39.127110917152997</v>
      </c>
      <c r="AM236" s="17"/>
      <c r="AN236" s="24">
        <v>46.180126401758002</v>
      </c>
      <c r="AO236" s="17"/>
      <c r="AP236" s="24" t="s">
        <v>56</v>
      </c>
      <c r="AQ236" s="17" t="s">
        <v>34</v>
      </c>
      <c r="AR236" s="17">
        <f t="shared" si="20"/>
        <v>7.0530154846050053</v>
      </c>
      <c r="AS236" s="17">
        <f t="shared" si="21"/>
        <v>14.106030969210011</v>
      </c>
      <c r="AT236" s="17" t="s">
        <v>185</v>
      </c>
      <c r="AU236" s="17" t="s">
        <v>334</v>
      </c>
      <c r="AV236" s="17">
        <v>4</v>
      </c>
      <c r="AW236" s="17" t="s">
        <v>330</v>
      </c>
      <c r="AX236" s="18"/>
      <c r="AY236" s="28">
        <v>2.5737018882334199</v>
      </c>
      <c r="AZ236" s="20"/>
      <c r="BA236" s="28">
        <v>3.4465130415130898</v>
      </c>
      <c r="BB236" s="83">
        <f t="shared" si="22"/>
        <v>0.87281115327966985</v>
      </c>
      <c r="BC236" s="23">
        <f t="shared" si="23"/>
        <v>1.7456223065593397</v>
      </c>
      <c r="BD236" s="19"/>
      <c r="BE236" s="19">
        <v>4</v>
      </c>
      <c r="BF236" s="34" t="s">
        <v>331</v>
      </c>
      <c r="BG236" s="12"/>
      <c r="BH236" s="12"/>
      <c r="BI236" s="12"/>
      <c r="BJ236" s="12"/>
      <c r="BK236" s="12"/>
      <c r="BL236" s="12"/>
      <c r="BM236" s="12"/>
      <c r="BN236" s="12"/>
      <c r="BO236" s="12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13"/>
      <c r="CI236" s="13"/>
      <c r="CJ236" s="13"/>
      <c r="CK236" s="13"/>
      <c r="CL236" s="13"/>
      <c r="CM236" s="13"/>
      <c r="CN236" s="13"/>
      <c r="CO236" s="13"/>
      <c r="CP236" s="13"/>
      <c r="CQ236" s="21"/>
      <c r="CR236" s="21"/>
      <c r="CS236" s="21"/>
      <c r="CT236" s="21"/>
      <c r="CU236" s="21"/>
      <c r="CV236" s="21"/>
      <c r="CW236" s="21"/>
      <c r="CX236" s="21"/>
      <c r="CY236" s="21"/>
      <c r="CZ236" s="13"/>
      <c r="DA236" s="13"/>
      <c r="DB236" s="13"/>
      <c r="DC236" s="13"/>
      <c r="DD236" s="13"/>
      <c r="DE236" s="13"/>
      <c r="DF236" s="13"/>
      <c r="DG236" s="13"/>
      <c r="DH236" s="13"/>
      <c r="DI236" s="25"/>
      <c r="DJ236" s="22"/>
      <c r="DK236" s="22"/>
      <c r="DL236" s="22"/>
      <c r="DM236" s="22"/>
      <c r="DN236" s="22"/>
      <c r="DO236" s="22"/>
      <c r="DP236" s="22"/>
      <c r="DQ236" s="22"/>
      <c r="DR236" s="22"/>
      <c r="DS236" s="22"/>
      <c r="DT236" s="22"/>
      <c r="DU236" s="22"/>
      <c r="DV236" s="22"/>
      <c r="DW236" s="22"/>
      <c r="DX236" s="22"/>
      <c r="DY236" s="22"/>
      <c r="DZ236" s="22"/>
      <c r="EA236" s="22"/>
      <c r="EB236" s="22"/>
      <c r="EC236" s="22"/>
      <c r="ED236" s="22"/>
      <c r="EE236" s="22"/>
      <c r="EF236" s="22"/>
      <c r="EG236" s="22"/>
      <c r="EH236" s="22"/>
      <c r="EI236" s="22"/>
      <c r="EJ236" s="22"/>
      <c r="EK236" s="22"/>
      <c r="EL236" s="22"/>
      <c r="EM236" s="22"/>
      <c r="EN236" s="22"/>
      <c r="EO236" s="22"/>
    </row>
    <row r="237" spans="1:145" x14ac:dyDescent="0.3">
      <c r="A237" s="115" t="s">
        <v>306</v>
      </c>
      <c r="B237" s="11" t="s">
        <v>335</v>
      </c>
      <c r="C237" s="12">
        <v>2008</v>
      </c>
      <c r="D237" s="11" t="s">
        <v>339</v>
      </c>
      <c r="F237" s="13" t="s">
        <v>71</v>
      </c>
      <c r="G237" s="13" t="s">
        <v>336</v>
      </c>
      <c r="H237" s="12">
        <v>1</v>
      </c>
      <c r="I237" s="12" t="s">
        <v>337</v>
      </c>
      <c r="J237" s="12" t="s">
        <v>338</v>
      </c>
      <c r="K237" s="14">
        <v>1</v>
      </c>
      <c r="L237" s="14">
        <v>1</v>
      </c>
      <c r="M237" s="14">
        <v>2</v>
      </c>
      <c r="O237" s="14" t="s">
        <v>185</v>
      </c>
      <c r="Q237" s="14" t="s">
        <v>263</v>
      </c>
      <c r="R237" s="12" t="s">
        <v>601</v>
      </c>
      <c r="S237" s="12" t="s">
        <v>610</v>
      </c>
      <c r="T237" s="15" t="s">
        <v>188</v>
      </c>
      <c r="U237" s="15" t="s">
        <v>476</v>
      </c>
      <c r="W237" s="52" t="s">
        <v>217</v>
      </c>
      <c r="AB237" s="12" t="s">
        <v>397</v>
      </c>
      <c r="AC237" s="12" t="s">
        <v>328</v>
      </c>
      <c r="AD237" s="12" t="s">
        <v>49</v>
      </c>
      <c r="AE237" s="16" t="s">
        <v>228</v>
      </c>
      <c r="AH237" s="17" t="s">
        <v>76</v>
      </c>
      <c r="AI237" s="17">
        <v>20</v>
      </c>
      <c r="AJ237" s="24" t="s">
        <v>291</v>
      </c>
      <c r="AK237" s="17" t="s">
        <v>333</v>
      </c>
      <c r="AL237" s="24">
        <v>759.39125814715499</v>
      </c>
      <c r="AN237" s="24">
        <v>805.19243684364505</v>
      </c>
      <c r="AP237" s="24" t="s">
        <v>56</v>
      </c>
      <c r="AQ237" s="17" t="s">
        <v>34</v>
      </c>
      <c r="AR237" s="17">
        <f t="shared" si="20"/>
        <v>45.801178696490069</v>
      </c>
      <c r="AS237" s="17">
        <f t="shared" si="21"/>
        <v>91.602357392980139</v>
      </c>
      <c r="AT237" s="17" t="s">
        <v>185</v>
      </c>
      <c r="AU237" s="17" t="s">
        <v>334</v>
      </c>
      <c r="AV237" s="17">
        <v>4</v>
      </c>
      <c r="AW237" s="17" t="s">
        <v>330</v>
      </c>
      <c r="AY237" s="28">
        <v>45.811699641060102</v>
      </c>
      <c r="BA237" s="28">
        <v>54.957907454264202</v>
      </c>
      <c r="BB237" s="83">
        <f t="shared" si="22"/>
        <v>9.1462078132041</v>
      </c>
      <c r="BC237" s="23">
        <f t="shared" si="23"/>
        <v>18.2924156264082</v>
      </c>
      <c r="BE237" s="19">
        <v>4</v>
      </c>
      <c r="BF237" s="34" t="s">
        <v>331</v>
      </c>
    </row>
    <row r="238" spans="1:145" x14ac:dyDescent="0.3">
      <c r="A238" s="115" t="s">
        <v>306</v>
      </c>
      <c r="B238" s="11" t="s">
        <v>335</v>
      </c>
      <c r="C238" s="12">
        <v>2008</v>
      </c>
      <c r="D238" s="11" t="s">
        <v>339</v>
      </c>
      <c r="F238" s="13" t="s">
        <v>71</v>
      </c>
      <c r="G238" s="13" t="s">
        <v>336</v>
      </c>
      <c r="H238" s="12">
        <v>1</v>
      </c>
      <c r="I238" s="12" t="s">
        <v>337</v>
      </c>
      <c r="J238" s="12" t="s">
        <v>338</v>
      </c>
      <c r="K238" s="14">
        <v>1</v>
      </c>
      <c r="L238" s="14">
        <v>1</v>
      </c>
      <c r="M238" s="14">
        <v>2</v>
      </c>
      <c r="O238" s="14" t="s">
        <v>185</v>
      </c>
      <c r="Q238" s="14" t="s">
        <v>263</v>
      </c>
      <c r="R238" s="12" t="s">
        <v>601</v>
      </c>
      <c r="S238" s="12" t="s">
        <v>610</v>
      </c>
      <c r="T238" s="15" t="s">
        <v>188</v>
      </c>
      <c r="U238" s="15" t="s">
        <v>476</v>
      </c>
      <c r="W238" s="52" t="s">
        <v>217</v>
      </c>
      <c r="AB238" s="12" t="s">
        <v>397</v>
      </c>
      <c r="AC238" s="12" t="s">
        <v>328</v>
      </c>
      <c r="AD238" s="12" t="s">
        <v>49</v>
      </c>
      <c r="AE238" s="16" t="s">
        <v>228</v>
      </c>
      <c r="AH238" s="17" t="s">
        <v>76</v>
      </c>
      <c r="AI238" s="17">
        <v>40</v>
      </c>
      <c r="AJ238" s="24" t="s">
        <v>291</v>
      </c>
      <c r="AK238" s="17" t="s">
        <v>333</v>
      </c>
      <c r="AL238" s="24">
        <v>535.63882298685996</v>
      </c>
      <c r="AN238" s="24">
        <v>676.26878207792004</v>
      </c>
      <c r="AP238" s="24" t="s">
        <v>56</v>
      </c>
      <c r="AQ238" s="17" t="s">
        <v>34</v>
      </c>
      <c r="AR238" s="17">
        <f t="shared" si="20"/>
        <v>140.62995909106007</v>
      </c>
      <c r="AS238" s="17">
        <f t="shared" si="21"/>
        <v>281.25991818212015</v>
      </c>
      <c r="AT238" s="17" t="s">
        <v>185</v>
      </c>
      <c r="AU238" s="17" t="s">
        <v>334</v>
      </c>
      <c r="AV238" s="17">
        <v>4</v>
      </c>
      <c r="AW238" s="17" t="s">
        <v>330</v>
      </c>
      <c r="AY238" s="28">
        <v>45.811699641060102</v>
      </c>
      <c r="BA238" s="28">
        <v>54.957907454264202</v>
      </c>
      <c r="BB238" s="83">
        <f t="shared" si="22"/>
        <v>9.1462078132041</v>
      </c>
      <c r="BC238" s="23">
        <f t="shared" si="23"/>
        <v>18.2924156264082</v>
      </c>
      <c r="BE238" s="19">
        <v>4</v>
      </c>
      <c r="BF238" s="34" t="s">
        <v>331</v>
      </c>
    </row>
    <row r="239" spans="1:145" x14ac:dyDescent="0.3">
      <c r="A239" s="115" t="s">
        <v>306</v>
      </c>
      <c r="B239" s="11" t="s">
        <v>335</v>
      </c>
      <c r="C239" s="12">
        <v>2008</v>
      </c>
      <c r="D239" s="11" t="s">
        <v>339</v>
      </c>
      <c r="F239" s="13" t="s">
        <v>71</v>
      </c>
      <c r="G239" s="13" t="s">
        <v>336</v>
      </c>
      <c r="H239" s="12">
        <v>1</v>
      </c>
      <c r="I239" s="12" t="s">
        <v>337</v>
      </c>
      <c r="J239" s="12" t="s">
        <v>338</v>
      </c>
      <c r="K239" s="14">
        <v>1</v>
      </c>
      <c r="L239" s="14">
        <v>1</v>
      </c>
      <c r="M239" s="14">
        <v>2</v>
      </c>
      <c r="O239" s="14" t="s">
        <v>185</v>
      </c>
      <c r="Q239" s="14" t="s">
        <v>263</v>
      </c>
      <c r="R239" s="12" t="s">
        <v>601</v>
      </c>
      <c r="S239" s="12" t="s">
        <v>610</v>
      </c>
      <c r="T239" s="15" t="s">
        <v>188</v>
      </c>
      <c r="U239" s="15" t="s">
        <v>476</v>
      </c>
      <c r="W239" s="52" t="s">
        <v>217</v>
      </c>
      <c r="AB239" s="12" t="s">
        <v>397</v>
      </c>
      <c r="AC239" s="12" t="s">
        <v>329</v>
      </c>
      <c r="AD239" s="12" t="s">
        <v>49</v>
      </c>
      <c r="AE239" s="16" t="s">
        <v>228</v>
      </c>
      <c r="AH239" s="17" t="s">
        <v>76</v>
      </c>
      <c r="AI239" s="17">
        <v>20</v>
      </c>
      <c r="AJ239" s="24" t="s">
        <v>291</v>
      </c>
      <c r="AK239" s="17" t="s">
        <v>333</v>
      </c>
      <c r="AL239" s="24">
        <v>749.58573780753898</v>
      </c>
      <c r="AN239" s="24">
        <v>917.71043204258797</v>
      </c>
      <c r="AP239" s="24" t="s">
        <v>56</v>
      </c>
      <c r="AQ239" s="17" t="s">
        <v>34</v>
      </c>
      <c r="AR239" s="17">
        <f t="shared" si="20"/>
        <v>168.12469423504899</v>
      </c>
      <c r="AS239" s="17">
        <f t="shared" si="21"/>
        <v>336.24938847009798</v>
      </c>
      <c r="AT239" s="17" t="s">
        <v>185</v>
      </c>
      <c r="AU239" s="17" t="s">
        <v>334</v>
      </c>
      <c r="AV239" s="17">
        <v>4</v>
      </c>
      <c r="AW239" s="17" t="s">
        <v>330</v>
      </c>
      <c r="AY239" s="28">
        <v>-34.294772317992397</v>
      </c>
      <c r="BA239" s="28">
        <v>2.3181147870118801</v>
      </c>
      <c r="BB239" s="83">
        <f>BA239-AY239</f>
        <v>36.612887105004276</v>
      </c>
      <c r="BC239" s="23">
        <f t="shared" si="23"/>
        <v>73.225774210008552</v>
      </c>
      <c r="BE239" s="19">
        <v>4</v>
      </c>
      <c r="BF239" s="34" t="s">
        <v>331</v>
      </c>
    </row>
    <row r="240" spans="1:145" x14ac:dyDescent="0.3">
      <c r="A240" s="115" t="s">
        <v>306</v>
      </c>
      <c r="B240" s="11" t="s">
        <v>335</v>
      </c>
      <c r="C240" s="12">
        <v>2008</v>
      </c>
      <c r="D240" s="11" t="s">
        <v>339</v>
      </c>
      <c r="F240" s="13" t="s">
        <v>71</v>
      </c>
      <c r="G240" s="13" t="s">
        <v>336</v>
      </c>
      <c r="H240" s="12">
        <v>1</v>
      </c>
      <c r="I240" s="12" t="s">
        <v>337</v>
      </c>
      <c r="J240" s="12" t="s">
        <v>338</v>
      </c>
      <c r="K240" s="14">
        <v>1</v>
      </c>
      <c r="L240" s="14">
        <v>1</v>
      </c>
      <c r="M240" s="14">
        <v>2</v>
      </c>
      <c r="O240" s="14" t="s">
        <v>185</v>
      </c>
      <c r="Q240" s="14" t="s">
        <v>263</v>
      </c>
      <c r="R240" s="12" t="s">
        <v>601</v>
      </c>
      <c r="S240" s="12" t="s">
        <v>610</v>
      </c>
      <c r="T240" s="15" t="s">
        <v>188</v>
      </c>
      <c r="U240" s="15" t="s">
        <v>476</v>
      </c>
      <c r="W240" s="52" t="s">
        <v>217</v>
      </c>
      <c r="AB240" s="12" t="s">
        <v>397</v>
      </c>
      <c r="AC240" s="12" t="s">
        <v>329</v>
      </c>
      <c r="AD240" s="12" t="s">
        <v>49</v>
      </c>
      <c r="AE240" s="16" t="s">
        <v>228</v>
      </c>
      <c r="AH240" s="17" t="s">
        <v>76</v>
      </c>
      <c r="AI240" s="17">
        <v>40</v>
      </c>
      <c r="AJ240" s="24" t="s">
        <v>291</v>
      </c>
      <c r="AK240" s="17" t="s">
        <v>333</v>
      </c>
      <c r="AL240" s="24">
        <v>1143.6301817843801</v>
      </c>
      <c r="AN240" s="24">
        <v>1698.6240357992599</v>
      </c>
      <c r="AP240" s="24" t="s">
        <v>56</v>
      </c>
      <c r="AQ240" s="17" t="s">
        <v>34</v>
      </c>
      <c r="AR240" s="17">
        <f t="shared" si="20"/>
        <v>554.99385401487984</v>
      </c>
      <c r="AS240" s="17">
        <f t="shared" si="21"/>
        <v>1109.9877080297597</v>
      </c>
      <c r="AT240" s="17" t="s">
        <v>185</v>
      </c>
      <c r="AU240" s="17" t="s">
        <v>334</v>
      </c>
      <c r="AV240" s="17">
        <v>4</v>
      </c>
      <c r="AW240" s="17" t="s">
        <v>330</v>
      </c>
      <c r="AY240" s="28">
        <v>-34.294772317992397</v>
      </c>
      <c r="BA240" s="28">
        <v>2.3181147870118801</v>
      </c>
      <c r="BB240" s="83">
        <f t="shared" si="22"/>
        <v>36.612887105004276</v>
      </c>
      <c r="BC240" s="23">
        <f t="shared" si="23"/>
        <v>73.225774210008552</v>
      </c>
      <c r="BE240" s="19">
        <v>4</v>
      </c>
      <c r="BF240" s="34" t="s">
        <v>331</v>
      </c>
    </row>
    <row r="241" spans="1:145" x14ac:dyDescent="0.3">
      <c r="A241" s="115" t="s">
        <v>306</v>
      </c>
      <c r="B241" s="11" t="s">
        <v>335</v>
      </c>
      <c r="C241" s="12">
        <v>2008</v>
      </c>
      <c r="D241" s="11" t="s">
        <v>339</v>
      </c>
      <c r="F241" s="13" t="s">
        <v>71</v>
      </c>
      <c r="G241" s="13" t="s">
        <v>336</v>
      </c>
      <c r="H241" s="12">
        <v>1</v>
      </c>
      <c r="I241" s="12" t="s">
        <v>337</v>
      </c>
      <c r="J241" s="12" t="s">
        <v>338</v>
      </c>
      <c r="K241" s="14">
        <v>1</v>
      </c>
      <c r="L241" s="14">
        <v>1</v>
      </c>
      <c r="M241" s="14">
        <v>2</v>
      </c>
      <c r="O241" s="14" t="s">
        <v>185</v>
      </c>
      <c r="Q241" s="14" t="s">
        <v>263</v>
      </c>
      <c r="R241" s="12" t="s">
        <v>601</v>
      </c>
      <c r="S241" s="12" t="s">
        <v>610</v>
      </c>
      <c r="T241" s="15" t="s">
        <v>188</v>
      </c>
      <c r="U241" s="15" t="s">
        <v>476</v>
      </c>
      <c r="W241" s="52" t="s">
        <v>217</v>
      </c>
      <c r="AB241" s="12" t="s">
        <v>397</v>
      </c>
      <c r="AC241" s="12" t="s">
        <v>328</v>
      </c>
      <c r="AD241" s="12" t="s">
        <v>120</v>
      </c>
      <c r="AE241" s="16" t="s">
        <v>455</v>
      </c>
      <c r="AH241" s="17" t="s">
        <v>76</v>
      </c>
      <c r="AI241" s="17">
        <v>20</v>
      </c>
      <c r="AJ241" s="24" t="s">
        <v>291</v>
      </c>
      <c r="AK241" s="17" t="s">
        <v>229</v>
      </c>
      <c r="AL241" s="24">
        <f>CR241-BU241</f>
        <v>1.6575054547892201</v>
      </c>
      <c r="AP241" s="24" t="s">
        <v>56</v>
      </c>
      <c r="AQ241" s="17" t="s">
        <v>34</v>
      </c>
      <c r="AS241" s="64">
        <f>SQRT(((BX241*BX241)+(CT241*CT241)))</f>
        <v>3.4358297081628684</v>
      </c>
      <c r="AT241" s="17" t="s">
        <v>185</v>
      </c>
      <c r="AU241" s="17" t="s">
        <v>334</v>
      </c>
      <c r="AV241" s="17">
        <v>4</v>
      </c>
      <c r="AW241" s="17" t="s">
        <v>708</v>
      </c>
      <c r="AY241" s="28">
        <f>DA241-CI241</f>
        <v>1.3285062502197098</v>
      </c>
      <c r="BA241" s="28"/>
      <c r="BB241" s="83"/>
      <c r="BC241" s="23">
        <f>SQRT(((CK241*CK241)+(DC241*DC241))/2)</f>
        <v>2.5316989256084255</v>
      </c>
      <c r="BE241" s="19">
        <v>4</v>
      </c>
      <c r="BF241" s="34" t="s">
        <v>709</v>
      </c>
      <c r="BU241" s="21">
        <v>1.33147623886458</v>
      </c>
      <c r="BX241" s="21">
        <v>1.6604983335199901</v>
      </c>
      <c r="CI241" s="13">
        <v>1.00447991681088</v>
      </c>
      <c r="CK241" s="13">
        <v>1.58044025810206</v>
      </c>
      <c r="CR241" s="21">
        <v>2.9889816936538001</v>
      </c>
      <c r="CT241" s="21">
        <v>3.0079346847749</v>
      </c>
      <c r="DA241" s="13">
        <v>2.3329861670305898</v>
      </c>
      <c r="DC241" s="13">
        <v>3.2126636130202</v>
      </c>
    </row>
    <row r="242" spans="1:145" x14ac:dyDescent="0.3">
      <c r="A242" s="115" t="s">
        <v>306</v>
      </c>
      <c r="B242" s="11" t="s">
        <v>335</v>
      </c>
      <c r="C242" s="12">
        <v>2008</v>
      </c>
      <c r="D242" s="11" t="s">
        <v>339</v>
      </c>
      <c r="F242" s="13" t="s">
        <v>71</v>
      </c>
      <c r="G242" s="13" t="s">
        <v>336</v>
      </c>
      <c r="H242" s="12">
        <v>1</v>
      </c>
      <c r="I242" s="12" t="s">
        <v>337</v>
      </c>
      <c r="J242" s="12" t="s">
        <v>338</v>
      </c>
      <c r="K242" s="14">
        <v>1</v>
      </c>
      <c r="L242" s="14">
        <v>1</v>
      </c>
      <c r="M242" s="14">
        <v>2</v>
      </c>
      <c r="O242" s="14" t="s">
        <v>185</v>
      </c>
      <c r="Q242" s="14" t="s">
        <v>263</v>
      </c>
      <c r="R242" s="12" t="s">
        <v>601</v>
      </c>
      <c r="S242" s="12" t="s">
        <v>610</v>
      </c>
      <c r="T242" s="15" t="s">
        <v>188</v>
      </c>
      <c r="U242" s="15" t="s">
        <v>476</v>
      </c>
      <c r="W242" s="52" t="s">
        <v>217</v>
      </c>
      <c r="AB242" s="12" t="s">
        <v>397</v>
      </c>
      <c r="AC242" s="12" t="s">
        <v>328</v>
      </c>
      <c r="AD242" s="12" t="s">
        <v>120</v>
      </c>
      <c r="AE242" s="16" t="s">
        <v>455</v>
      </c>
      <c r="AH242" s="17" t="s">
        <v>76</v>
      </c>
      <c r="AI242" s="17">
        <v>40</v>
      </c>
      <c r="AJ242" s="24" t="s">
        <v>291</v>
      </c>
      <c r="AK242" s="17" t="s">
        <v>229</v>
      </c>
      <c r="AL242" s="24">
        <f>CR242-BU242</f>
        <v>1.6638116734533099</v>
      </c>
      <c r="AP242" s="24" t="s">
        <v>56</v>
      </c>
      <c r="AQ242" s="17" t="s">
        <v>34</v>
      </c>
      <c r="AS242" s="64">
        <f>SQRT(((BX242*BX242)+(CT242*CT242)))</f>
        <v>4.4571493234830415</v>
      </c>
      <c r="AT242" s="17" t="s">
        <v>185</v>
      </c>
      <c r="AU242" s="17" t="s">
        <v>334</v>
      </c>
      <c r="AV242" s="17">
        <v>4</v>
      </c>
      <c r="AW242" s="17" t="s">
        <v>708</v>
      </c>
      <c r="AY242" s="28">
        <f>DA242-CI242</f>
        <v>1.3285062502197098</v>
      </c>
      <c r="BA242" s="28"/>
      <c r="BB242" s="83"/>
      <c r="BC242" s="23">
        <f>SQRT(((CK242*CK242)+(DC242*DC242))/2)</f>
        <v>2.5316989256084255</v>
      </c>
      <c r="BE242" s="19">
        <v>4</v>
      </c>
      <c r="BF242" s="34" t="s">
        <v>709</v>
      </c>
      <c r="BU242" s="21">
        <v>1.6646986642817301</v>
      </c>
      <c r="BX242" s="21">
        <v>2.5380527240428399</v>
      </c>
      <c r="CI242" s="13">
        <v>1.00447991681088</v>
      </c>
      <c r="CK242" s="13">
        <v>1.58044025810206</v>
      </c>
      <c r="CR242" s="21">
        <v>3.32851033773504</v>
      </c>
      <c r="CT242" s="21">
        <v>3.6639416564410601</v>
      </c>
      <c r="DA242" s="13">
        <v>2.3329861670305898</v>
      </c>
      <c r="DC242" s="13">
        <v>3.2126636130202</v>
      </c>
    </row>
    <row r="243" spans="1:145" x14ac:dyDescent="0.3">
      <c r="A243" s="115" t="s">
        <v>306</v>
      </c>
      <c r="B243" s="11" t="s">
        <v>335</v>
      </c>
      <c r="C243" s="12">
        <v>2008</v>
      </c>
      <c r="D243" s="11" t="s">
        <v>339</v>
      </c>
      <c r="F243" s="13" t="s">
        <v>71</v>
      </c>
      <c r="G243" s="13" t="s">
        <v>336</v>
      </c>
      <c r="H243" s="12">
        <v>1</v>
      </c>
      <c r="I243" s="12" t="s">
        <v>337</v>
      </c>
      <c r="J243" s="12" t="s">
        <v>338</v>
      </c>
      <c r="K243" s="14">
        <v>1</v>
      </c>
      <c r="L243" s="14">
        <v>1</v>
      </c>
      <c r="M243" s="14">
        <v>2</v>
      </c>
      <c r="O243" s="14" t="s">
        <v>185</v>
      </c>
      <c r="Q243" s="14" t="s">
        <v>263</v>
      </c>
      <c r="R243" s="12" t="s">
        <v>601</v>
      </c>
      <c r="S243" s="12" t="s">
        <v>610</v>
      </c>
      <c r="T243" s="15" t="s">
        <v>188</v>
      </c>
      <c r="U243" s="15" t="s">
        <v>476</v>
      </c>
      <c r="W243" s="52" t="s">
        <v>217</v>
      </c>
      <c r="AB243" s="12" t="s">
        <v>397</v>
      </c>
      <c r="AC243" s="12" t="s">
        <v>329</v>
      </c>
      <c r="AD243" s="12" t="s">
        <v>120</v>
      </c>
      <c r="AE243" s="16" t="s">
        <v>455</v>
      </c>
      <c r="AH243" s="17" t="s">
        <v>76</v>
      </c>
      <c r="AI243" s="17">
        <v>20</v>
      </c>
      <c r="AJ243" s="24" t="s">
        <v>291</v>
      </c>
      <c r="AK243" s="17" t="s">
        <v>229</v>
      </c>
      <c r="AL243" s="24">
        <f>CR243-BU243</f>
        <v>4.3210055418308038</v>
      </c>
      <c r="AP243" s="24" t="s">
        <v>56</v>
      </c>
      <c r="AQ243" s="17" t="s">
        <v>34</v>
      </c>
      <c r="AS243" s="64">
        <f>SQRT(((BX243*BX243)+(CT243*CT243)))</f>
        <v>6.226321243425752</v>
      </c>
      <c r="AT243" s="17" t="s">
        <v>185</v>
      </c>
      <c r="AU243" s="17" t="s">
        <v>334</v>
      </c>
      <c r="AV243" s="17">
        <v>4</v>
      </c>
      <c r="AW243" s="17" t="s">
        <v>708</v>
      </c>
      <c r="AY243" s="28">
        <f>DA243-CI243</f>
        <v>-0.33677305201308699</v>
      </c>
      <c r="BA243" s="28"/>
      <c r="BB243" s="83"/>
      <c r="BC243" s="23">
        <f>SQRT(((CK243*CK243)+(DC243*DC243))/2)</f>
        <v>1.0524183316285436</v>
      </c>
      <c r="BE243" s="19">
        <v>4</v>
      </c>
      <c r="BF243" s="34" t="s">
        <v>709</v>
      </c>
      <c r="BU243" s="21">
        <v>0.65767844027508604</v>
      </c>
      <c r="BX243" s="21">
        <v>1.0012051812779501</v>
      </c>
      <c r="CI243" s="13">
        <v>0.66408159177405301</v>
      </c>
      <c r="CK243" s="13">
        <v>1.33304733925352</v>
      </c>
      <c r="CR243" s="21">
        <v>4.9786839821058901</v>
      </c>
      <c r="CT243" s="21">
        <v>6.14529612071843</v>
      </c>
      <c r="DA243" s="13">
        <v>0.32730853976096602</v>
      </c>
      <c r="DC243" s="13">
        <v>0.66193162849702603</v>
      </c>
    </row>
    <row r="244" spans="1:145" s="49" customFormat="1" x14ac:dyDescent="0.3">
      <c r="A244" s="115" t="s">
        <v>306</v>
      </c>
      <c r="B244" s="11" t="s">
        <v>335</v>
      </c>
      <c r="C244" s="12">
        <v>2008</v>
      </c>
      <c r="D244" s="11" t="s">
        <v>339</v>
      </c>
      <c r="E244" s="12"/>
      <c r="F244" s="13" t="s">
        <v>71</v>
      </c>
      <c r="G244" s="13" t="s">
        <v>336</v>
      </c>
      <c r="H244" s="12">
        <v>1</v>
      </c>
      <c r="I244" s="12" t="s">
        <v>337</v>
      </c>
      <c r="J244" s="12" t="s">
        <v>338</v>
      </c>
      <c r="K244" s="14">
        <v>1</v>
      </c>
      <c r="L244" s="14">
        <v>1</v>
      </c>
      <c r="M244" s="14">
        <v>2</v>
      </c>
      <c r="N244" s="14"/>
      <c r="O244" s="14" t="s">
        <v>185</v>
      </c>
      <c r="P244" s="14"/>
      <c r="Q244" s="14" t="s">
        <v>263</v>
      </c>
      <c r="R244" s="12" t="s">
        <v>601</v>
      </c>
      <c r="S244" s="12" t="s">
        <v>610</v>
      </c>
      <c r="T244" s="15" t="s">
        <v>188</v>
      </c>
      <c r="U244" s="15" t="s">
        <v>476</v>
      </c>
      <c r="V244" s="15"/>
      <c r="W244" s="52" t="s">
        <v>217</v>
      </c>
      <c r="X244" s="15"/>
      <c r="Y244" s="15"/>
      <c r="Z244" s="15"/>
      <c r="AA244" s="15"/>
      <c r="AB244" s="12" t="s">
        <v>397</v>
      </c>
      <c r="AC244" s="12" t="s">
        <v>329</v>
      </c>
      <c r="AD244" s="12" t="s">
        <v>120</v>
      </c>
      <c r="AE244" s="16" t="s">
        <v>455</v>
      </c>
      <c r="AF244" s="12"/>
      <c r="AG244" s="17"/>
      <c r="AH244" s="17" t="s">
        <v>76</v>
      </c>
      <c r="AI244" s="17">
        <v>40</v>
      </c>
      <c r="AJ244" s="24" t="s">
        <v>291</v>
      </c>
      <c r="AK244" s="17" t="s">
        <v>229</v>
      </c>
      <c r="AL244" s="24">
        <f>CR244-BU244</f>
        <v>4.6467950857982201</v>
      </c>
      <c r="AM244" s="17"/>
      <c r="AN244" s="24"/>
      <c r="AO244" s="17"/>
      <c r="AP244" s="24" t="s">
        <v>56</v>
      </c>
      <c r="AQ244" s="17" t="s">
        <v>34</v>
      </c>
      <c r="AR244" s="17"/>
      <c r="AS244" s="64">
        <f>SQRT(((BX244*BX244)+(CT244*CT244)))</f>
        <v>6.1028577151632399</v>
      </c>
      <c r="AT244" s="17" t="s">
        <v>185</v>
      </c>
      <c r="AU244" s="17" t="s">
        <v>334</v>
      </c>
      <c r="AV244" s="17">
        <v>4</v>
      </c>
      <c r="AW244" s="17" t="s">
        <v>708</v>
      </c>
      <c r="AX244" s="18"/>
      <c r="AY244" s="28">
        <f>DA244-CI244</f>
        <v>-0.33677305201308699</v>
      </c>
      <c r="AZ244" s="20"/>
      <c r="BA244" s="28"/>
      <c r="BB244" s="83"/>
      <c r="BC244" s="23">
        <f>SQRT(((CK244*CK244)+(DC244*DC244))/2)</f>
        <v>1.0524183316285436</v>
      </c>
      <c r="BD244" s="19"/>
      <c r="BE244" s="19">
        <v>4</v>
      </c>
      <c r="BF244" s="34" t="s">
        <v>709</v>
      </c>
      <c r="BG244" s="12"/>
      <c r="BH244" s="12"/>
      <c r="BI244" s="12"/>
      <c r="BJ244" s="12"/>
      <c r="BK244" s="12"/>
      <c r="BL244" s="12"/>
      <c r="BM244" s="12"/>
      <c r="BN244" s="12"/>
      <c r="BO244" s="12"/>
      <c r="BP244" s="21"/>
      <c r="BQ244" s="21"/>
      <c r="BR244" s="21"/>
      <c r="BS244" s="21"/>
      <c r="BT244" s="21"/>
      <c r="BU244" s="21">
        <v>0</v>
      </c>
      <c r="BV244" s="21"/>
      <c r="BW244" s="21"/>
      <c r="BX244" s="21">
        <v>0</v>
      </c>
      <c r="BY244" s="21"/>
      <c r="BZ244" s="21"/>
      <c r="CA244" s="21"/>
      <c r="CB244" s="21"/>
      <c r="CC244" s="21"/>
      <c r="CD244" s="21"/>
      <c r="CE244" s="21"/>
      <c r="CF244" s="21"/>
      <c r="CG244" s="21"/>
      <c r="CH244" s="13"/>
      <c r="CI244" s="13">
        <v>0.66408159177405301</v>
      </c>
      <c r="CJ244" s="13"/>
      <c r="CK244" s="13">
        <v>1.33304733925352</v>
      </c>
      <c r="CL244" s="13"/>
      <c r="CM244" s="13"/>
      <c r="CN244" s="13"/>
      <c r="CO244" s="13"/>
      <c r="CP244" s="13"/>
      <c r="CQ244" s="21"/>
      <c r="CR244" s="21">
        <v>4.6467950857982201</v>
      </c>
      <c r="CS244" s="21"/>
      <c r="CT244" s="21">
        <v>6.1028577151632399</v>
      </c>
      <c r="CU244" s="21"/>
      <c r="CV244" s="21"/>
      <c r="CW244" s="21"/>
      <c r="CX244" s="21"/>
      <c r="CY244" s="21"/>
      <c r="CZ244" s="13"/>
      <c r="DA244" s="13">
        <v>0.32730853976096602</v>
      </c>
      <c r="DB244" s="13"/>
      <c r="DC244" s="13">
        <v>0.66193162849702603</v>
      </c>
      <c r="DD244" s="13"/>
      <c r="DE244" s="13"/>
      <c r="DF244" s="13"/>
      <c r="DG244" s="13"/>
      <c r="DH244" s="13"/>
      <c r="DI244" s="25"/>
      <c r="DJ244" s="22"/>
      <c r="DK244" s="22"/>
      <c r="DL244" s="22"/>
      <c r="DM244" s="22"/>
      <c r="DN244" s="22"/>
      <c r="DO244" s="22"/>
      <c r="DP244" s="22"/>
      <c r="DQ244" s="22"/>
      <c r="DR244" s="22"/>
      <c r="DS244" s="22"/>
      <c r="DT244" s="22"/>
      <c r="DU244" s="22"/>
      <c r="DV244" s="22"/>
      <c r="DW244" s="22"/>
      <c r="DX244" s="22"/>
      <c r="DY244" s="22"/>
      <c r="DZ244" s="22"/>
      <c r="EA244" s="22"/>
      <c r="EB244" s="22"/>
      <c r="EC244" s="22"/>
      <c r="ED244" s="22"/>
      <c r="EE244" s="22"/>
      <c r="EF244" s="22"/>
      <c r="EG244" s="22"/>
      <c r="EH244" s="22"/>
      <c r="EI244" s="22"/>
      <c r="EJ244" s="22"/>
      <c r="EK244" s="22"/>
      <c r="EL244" s="22"/>
      <c r="EM244" s="22"/>
      <c r="EN244" s="22"/>
      <c r="EO244" s="22"/>
    </row>
    <row r="245" spans="1:145" x14ac:dyDescent="0.3">
      <c r="A245" s="115"/>
      <c r="M245" s="40"/>
      <c r="AU245" s="41"/>
      <c r="AY245" s="23"/>
      <c r="BB245" s="83"/>
    </row>
    <row r="246" spans="1:145" x14ac:dyDescent="0.3">
      <c r="A246" s="119" t="s">
        <v>372</v>
      </c>
      <c r="B246" s="11" t="s">
        <v>373</v>
      </c>
      <c r="C246" s="12">
        <v>2015</v>
      </c>
      <c r="D246" s="11" t="s">
        <v>111</v>
      </c>
      <c r="F246" s="13" t="s">
        <v>9</v>
      </c>
      <c r="G246" s="13" t="s">
        <v>379</v>
      </c>
      <c r="H246" s="12">
        <v>0</v>
      </c>
      <c r="I246" s="12" t="s">
        <v>337</v>
      </c>
      <c r="J246" s="12" t="s">
        <v>338</v>
      </c>
      <c r="K246" s="14">
        <v>1</v>
      </c>
      <c r="L246" s="14">
        <v>3</v>
      </c>
      <c r="M246" s="14">
        <v>2</v>
      </c>
      <c r="O246" s="14" t="s">
        <v>185</v>
      </c>
      <c r="P246" s="14" t="s">
        <v>482</v>
      </c>
      <c r="Q246" s="14" t="s">
        <v>263</v>
      </c>
      <c r="R246" s="12" t="s">
        <v>601</v>
      </c>
      <c r="S246" s="12" t="s">
        <v>610</v>
      </c>
      <c r="T246" s="15" t="s">
        <v>188</v>
      </c>
      <c r="U246" s="15" t="s">
        <v>476</v>
      </c>
      <c r="W246" s="52" t="s">
        <v>217</v>
      </c>
      <c r="AB246" s="12" t="s">
        <v>375</v>
      </c>
      <c r="AC246" s="12" t="s">
        <v>376</v>
      </c>
      <c r="AD246" s="12" t="s">
        <v>120</v>
      </c>
      <c r="AE246" s="16" t="s">
        <v>374</v>
      </c>
      <c r="AH246" s="17" t="s">
        <v>580</v>
      </c>
      <c r="AI246" s="17">
        <v>20</v>
      </c>
      <c r="AJ246" s="24" t="s">
        <v>291</v>
      </c>
      <c r="AK246" s="17" t="s">
        <v>481</v>
      </c>
      <c r="AL246" s="24">
        <v>3.5</v>
      </c>
      <c r="AM246" s="17" t="s">
        <v>142</v>
      </c>
      <c r="AP246" s="17" t="s">
        <v>123</v>
      </c>
      <c r="AQ246" s="17" t="s">
        <v>77</v>
      </c>
      <c r="AS246" s="17">
        <v>0.70710678118654757</v>
      </c>
      <c r="AT246" s="17" t="s">
        <v>156</v>
      </c>
      <c r="AU246" s="41" t="s">
        <v>378</v>
      </c>
      <c r="AV246" s="17">
        <v>2</v>
      </c>
      <c r="AY246" s="28">
        <v>0.5</v>
      </c>
      <c r="BB246" s="83"/>
      <c r="BC246" s="83">
        <v>0.70710678118654757</v>
      </c>
      <c r="BE246" s="19">
        <v>2</v>
      </c>
      <c r="BQ246" s="37"/>
      <c r="BR246" s="37"/>
      <c r="BS246" s="36"/>
      <c r="CD246" s="21" t="s">
        <v>185</v>
      </c>
      <c r="CF246" s="21">
        <v>3</v>
      </c>
      <c r="CG246" s="21" t="s">
        <v>377</v>
      </c>
    </row>
    <row r="247" spans="1:145" x14ac:dyDescent="0.3">
      <c r="A247" s="119" t="s">
        <v>372</v>
      </c>
      <c r="B247" s="11" t="s">
        <v>373</v>
      </c>
      <c r="C247" s="12">
        <v>2015</v>
      </c>
      <c r="D247" s="11" t="s">
        <v>111</v>
      </c>
      <c r="F247" s="13" t="s">
        <v>9</v>
      </c>
      <c r="G247" s="13" t="s">
        <v>379</v>
      </c>
      <c r="H247" s="12">
        <v>0</v>
      </c>
      <c r="I247" s="12" t="s">
        <v>337</v>
      </c>
      <c r="J247" s="12" t="s">
        <v>338</v>
      </c>
      <c r="K247" s="14">
        <v>1</v>
      </c>
      <c r="L247" s="14">
        <v>3</v>
      </c>
      <c r="M247" s="14">
        <v>2</v>
      </c>
      <c r="O247" s="14" t="s">
        <v>185</v>
      </c>
      <c r="P247" s="14" t="s">
        <v>482</v>
      </c>
      <c r="Q247" s="14" t="s">
        <v>263</v>
      </c>
      <c r="R247" s="12" t="s">
        <v>601</v>
      </c>
      <c r="S247" s="12" t="s">
        <v>610</v>
      </c>
      <c r="T247" s="15" t="s">
        <v>188</v>
      </c>
      <c r="U247" s="15" t="s">
        <v>476</v>
      </c>
      <c r="W247" s="52" t="s">
        <v>217</v>
      </c>
      <c r="AB247" s="12" t="s">
        <v>375</v>
      </c>
      <c r="AC247" s="12" t="s">
        <v>376</v>
      </c>
      <c r="AD247" s="12" t="s">
        <v>49</v>
      </c>
      <c r="AE247" s="16" t="s">
        <v>374</v>
      </c>
      <c r="AH247" s="17" t="s">
        <v>581</v>
      </c>
      <c r="AI247" s="17">
        <v>20</v>
      </c>
      <c r="AJ247" s="24" t="s">
        <v>291</v>
      </c>
      <c r="AK247" s="17" t="s">
        <v>481</v>
      </c>
      <c r="AL247" s="24">
        <v>9</v>
      </c>
      <c r="AM247" s="17" t="s">
        <v>142</v>
      </c>
      <c r="AP247" s="17" t="s">
        <v>123</v>
      </c>
      <c r="AQ247" s="17" t="s">
        <v>77</v>
      </c>
      <c r="AS247" s="17">
        <v>5.6568542494923806</v>
      </c>
      <c r="AT247" s="17" t="s">
        <v>156</v>
      </c>
      <c r="AU247" s="41" t="s">
        <v>378</v>
      </c>
      <c r="AV247" s="17">
        <v>2</v>
      </c>
      <c r="AY247" s="28">
        <v>0.5</v>
      </c>
      <c r="BB247" s="83"/>
      <c r="BC247" s="83">
        <v>0.70710678118654757</v>
      </c>
      <c r="BE247" s="19">
        <v>2</v>
      </c>
      <c r="BQ247" s="37"/>
      <c r="BR247" s="37"/>
      <c r="BS247" s="36"/>
      <c r="CD247" s="21" t="s">
        <v>185</v>
      </c>
      <c r="CF247" s="21">
        <v>3</v>
      </c>
      <c r="CG247" s="21" t="s">
        <v>377</v>
      </c>
    </row>
    <row r="248" spans="1:145" x14ac:dyDescent="0.3">
      <c r="A248" s="119" t="s">
        <v>372</v>
      </c>
      <c r="B248" s="11" t="s">
        <v>373</v>
      </c>
      <c r="C248" s="12">
        <v>2015</v>
      </c>
      <c r="D248" s="11" t="s">
        <v>111</v>
      </c>
      <c r="F248" s="13" t="s">
        <v>9</v>
      </c>
      <c r="G248" s="13" t="s">
        <v>379</v>
      </c>
      <c r="H248" s="12">
        <v>0</v>
      </c>
      <c r="I248" s="12" t="s">
        <v>337</v>
      </c>
      <c r="J248" s="12" t="s">
        <v>338</v>
      </c>
      <c r="K248" s="14">
        <v>1</v>
      </c>
      <c r="L248" s="14">
        <v>3</v>
      </c>
      <c r="M248" s="14">
        <v>2</v>
      </c>
      <c r="O248" s="14" t="s">
        <v>185</v>
      </c>
      <c r="P248" s="14" t="s">
        <v>482</v>
      </c>
      <c r="Q248" s="14" t="s">
        <v>263</v>
      </c>
      <c r="R248" s="12" t="s">
        <v>601</v>
      </c>
      <c r="S248" s="12" t="s">
        <v>610</v>
      </c>
      <c r="T248" s="15" t="s">
        <v>188</v>
      </c>
      <c r="U248" s="15" t="s">
        <v>476</v>
      </c>
      <c r="W248" s="52" t="s">
        <v>217</v>
      </c>
      <c r="AB248" s="12" t="s">
        <v>375</v>
      </c>
      <c r="AC248" s="12" t="s">
        <v>263</v>
      </c>
      <c r="AD248" s="12" t="s">
        <v>120</v>
      </c>
      <c r="AE248" s="16" t="s">
        <v>374</v>
      </c>
      <c r="AH248" s="17" t="s">
        <v>582</v>
      </c>
      <c r="AI248" s="41">
        <v>40</v>
      </c>
      <c r="AJ248" s="24" t="s">
        <v>291</v>
      </c>
      <c r="AK248" s="17" t="s">
        <v>481</v>
      </c>
      <c r="AL248" s="24">
        <v>2.5</v>
      </c>
      <c r="AM248" s="17" t="s">
        <v>142</v>
      </c>
      <c r="AP248" s="17" t="s">
        <v>123</v>
      </c>
      <c r="AQ248" s="17" t="s">
        <v>77</v>
      </c>
      <c r="AS248" s="17">
        <v>0.70710678118654757</v>
      </c>
      <c r="AT248" s="17" t="s">
        <v>156</v>
      </c>
      <c r="AU248" s="41" t="s">
        <v>378</v>
      </c>
      <c r="AV248" s="17">
        <v>2</v>
      </c>
      <c r="AY248" s="28">
        <v>0.5</v>
      </c>
      <c r="BB248" s="83"/>
      <c r="BC248" s="83">
        <v>0.70710678118654757</v>
      </c>
      <c r="BE248" s="19">
        <v>2</v>
      </c>
      <c r="BQ248" s="37"/>
      <c r="BR248" s="37"/>
      <c r="BS248" s="36"/>
      <c r="CD248" s="21" t="s">
        <v>185</v>
      </c>
      <c r="CF248" s="21">
        <v>3</v>
      </c>
      <c r="CG248" s="21" t="s">
        <v>377</v>
      </c>
    </row>
    <row r="249" spans="1:145" x14ac:dyDescent="0.3">
      <c r="A249" s="119" t="s">
        <v>372</v>
      </c>
      <c r="B249" s="11" t="s">
        <v>373</v>
      </c>
      <c r="C249" s="12">
        <v>2015</v>
      </c>
      <c r="D249" s="11" t="s">
        <v>111</v>
      </c>
      <c r="F249" s="13" t="s">
        <v>9</v>
      </c>
      <c r="G249" s="13" t="s">
        <v>379</v>
      </c>
      <c r="H249" s="12">
        <v>0</v>
      </c>
      <c r="I249" s="12" t="s">
        <v>337</v>
      </c>
      <c r="J249" s="12" t="s">
        <v>338</v>
      </c>
      <c r="K249" s="14">
        <v>1</v>
      </c>
      <c r="L249" s="14">
        <v>3</v>
      </c>
      <c r="M249" s="14">
        <v>2</v>
      </c>
      <c r="O249" s="14" t="s">
        <v>185</v>
      </c>
      <c r="P249" s="14" t="s">
        <v>482</v>
      </c>
      <c r="Q249" s="14" t="s">
        <v>263</v>
      </c>
      <c r="R249" s="12" t="s">
        <v>601</v>
      </c>
      <c r="S249" s="12" t="s">
        <v>610</v>
      </c>
      <c r="T249" s="15" t="s">
        <v>188</v>
      </c>
      <c r="U249" s="15" t="s">
        <v>476</v>
      </c>
      <c r="W249" s="52" t="s">
        <v>217</v>
      </c>
      <c r="AB249" s="12" t="s">
        <v>375</v>
      </c>
      <c r="AC249" s="12" t="s">
        <v>263</v>
      </c>
      <c r="AD249" s="12" t="s">
        <v>49</v>
      </c>
      <c r="AE249" s="16" t="s">
        <v>374</v>
      </c>
      <c r="AH249" s="17" t="s">
        <v>583</v>
      </c>
      <c r="AI249" s="41">
        <v>40</v>
      </c>
      <c r="AJ249" s="24" t="s">
        <v>291</v>
      </c>
      <c r="AK249" s="17" t="s">
        <v>481</v>
      </c>
      <c r="AL249" s="24">
        <v>6.5</v>
      </c>
      <c r="AM249" s="17" t="s">
        <v>142</v>
      </c>
      <c r="AP249" s="17" t="s">
        <v>123</v>
      </c>
      <c r="AQ249" s="17" t="s">
        <v>77</v>
      </c>
      <c r="AS249" s="17">
        <v>3.5355339059327378</v>
      </c>
      <c r="AT249" s="17" t="s">
        <v>156</v>
      </c>
      <c r="AU249" s="41" t="s">
        <v>378</v>
      </c>
      <c r="AV249" s="17">
        <v>2</v>
      </c>
      <c r="AY249" s="28">
        <v>0.5</v>
      </c>
      <c r="BB249" s="83"/>
      <c r="BC249" s="83">
        <v>0.70710678118654757</v>
      </c>
      <c r="BE249" s="19">
        <v>2</v>
      </c>
      <c r="BQ249" s="37"/>
      <c r="BR249" s="37"/>
      <c r="BS249" s="36"/>
      <c r="CD249" s="21" t="s">
        <v>185</v>
      </c>
      <c r="CF249" s="21">
        <v>3</v>
      </c>
      <c r="CG249" s="21" t="s">
        <v>377</v>
      </c>
    </row>
    <row r="250" spans="1:145" x14ac:dyDescent="0.3">
      <c r="A250" s="115"/>
      <c r="BB250" s="83"/>
    </row>
    <row r="251" spans="1:145" s="49" customFormat="1" x14ac:dyDescent="0.3">
      <c r="A251" s="120" t="s">
        <v>392</v>
      </c>
      <c r="B251" s="46" t="s">
        <v>393</v>
      </c>
      <c r="C251" s="61">
        <v>1994</v>
      </c>
      <c r="D251" s="46" t="s">
        <v>394</v>
      </c>
      <c r="E251" s="61"/>
      <c r="F251" s="47" t="s">
        <v>65</v>
      </c>
      <c r="G251" s="47"/>
      <c r="H251" s="61" t="s">
        <v>165</v>
      </c>
      <c r="I251" s="61" t="s">
        <v>395</v>
      </c>
      <c r="J251" s="61"/>
      <c r="K251" s="62">
        <v>1</v>
      </c>
      <c r="L251" s="62">
        <v>2</v>
      </c>
      <c r="M251" s="62"/>
      <c r="N251" s="62"/>
      <c r="O251" s="62" t="s">
        <v>185</v>
      </c>
      <c r="P251" s="62"/>
      <c r="Q251" s="62" t="s">
        <v>262</v>
      </c>
      <c r="R251" s="61" t="s">
        <v>58</v>
      </c>
      <c r="S251" s="61"/>
      <c r="T251" s="63" t="s">
        <v>188</v>
      </c>
      <c r="U251" s="63" t="s">
        <v>477</v>
      </c>
      <c r="V251" s="63"/>
      <c r="W251" s="63" t="s">
        <v>396</v>
      </c>
      <c r="X251" s="63"/>
      <c r="Y251" s="63"/>
      <c r="Z251" s="63"/>
      <c r="AA251" s="63"/>
      <c r="AB251" s="61"/>
      <c r="AC251" s="61"/>
      <c r="AD251" s="61" t="s">
        <v>49</v>
      </c>
      <c r="AE251" s="61" t="s">
        <v>585</v>
      </c>
      <c r="AF251" s="61" t="s">
        <v>584</v>
      </c>
      <c r="AG251" s="64"/>
      <c r="AH251" s="64"/>
      <c r="AI251" s="64"/>
      <c r="AJ251" s="17"/>
      <c r="AK251" s="17" t="s">
        <v>588</v>
      </c>
      <c r="AL251" s="64">
        <v>259.90999999999997</v>
      </c>
      <c r="AM251" s="64" t="s">
        <v>142</v>
      </c>
      <c r="AN251" s="64"/>
      <c r="AO251" s="64"/>
      <c r="AP251" s="64" t="s">
        <v>123</v>
      </c>
      <c r="AQ251" s="64" t="s">
        <v>77</v>
      </c>
      <c r="AR251" s="64"/>
      <c r="AS251" s="64">
        <v>253.75233949660443</v>
      </c>
      <c r="AT251" s="64" t="s">
        <v>156</v>
      </c>
      <c r="AU251" s="64" t="s">
        <v>398</v>
      </c>
      <c r="AV251" s="64">
        <v>2</v>
      </c>
      <c r="AW251" s="64" t="s">
        <v>586</v>
      </c>
      <c r="AX251" s="65"/>
      <c r="AY251" s="67">
        <v>131.61500000000001</v>
      </c>
      <c r="AZ251" s="70" t="s">
        <v>142</v>
      </c>
      <c r="BA251" s="66"/>
      <c r="BB251" s="83"/>
      <c r="BC251" s="66">
        <v>165.93674834104712</v>
      </c>
      <c r="BD251" s="66"/>
      <c r="BE251" s="66">
        <v>2</v>
      </c>
      <c r="BF251" s="66" t="s">
        <v>587</v>
      </c>
      <c r="BG251" s="61"/>
      <c r="BH251" s="61"/>
      <c r="BI251" s="61"/>
      <c r="BJ251" s="61"/>
      <c r="BK251" s="61"/>
      <c r="BL251" s="61"/>
      <c r="BM251" s="61"/>
      <c r="BN251" s="61"/>
      <c r="BO251" s="61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7"/>
      <c r="CI251" s="47"/>
      <c r="CJ251" s="47"/>
      <c r="CK251" s="47"/>
      <c r="CL251" s="47"/>
      <c r="CM251" s="47"/>
      <c r="CN251" s="47"/>
      <c r="CO251" s="47"/>
      <c r="CP251" s="47"/>
      <c r="CQ251" s="48"/>
      <c r="CR251" s="48"/>
      <c r="CS251" s="48"/>
      <c r="CT251" s="48"/>
      <c r="CU251" s="48"/>
      <c r="CV251" s="48"/>
      <c r="CW251" s="48"/>
      <c r="CX251" s="48"/>
      <c r="CY251" s="48"/>
      <c r="CZ251" s="47"/>
      <c r="DA251" s="47"/>
      <c r="DB251" s="47"/>
      <c r="DC251" s="47"/>
      <c r="DD251" s="47"/>
      <c r="DE251" s="47"/>
      <c r="DF251" s="47"/>
      <c r="DG251" s="47"/>
      <c r="DH251" s="47"/>
    </row>
    <row r="252" spans="1:145" s="49" customFormat="1" x14ac:dyDescent="0.3">
      <c r="A252" s="121"/>
      <c r="F252" s="47"/>
      <c r="G252" s="47"/>
      <c r="K252" s="62"/>
      <c r="L252" s="62"/>
      <c r="M252" s="62"/>
      <c r="N252" s="62"/>
      <c r="O252" s="62"/>
      <c r="P252" s="62"/>
      <c r="Q252" s="62"/>
      <c r="R252" s="61"/>
      <c r="S252" s="61"/>
      <c r="T252" s="63"/>
      <c r="U252" s="63"/>
      <c r="V252" s="63"/>
      <c r="W252" s="63"/>
      <c r="X252" s="63"/>
      <c r="Y252" s="63"/>
      <c r="Z252" s="63"/>
      <c r="AA252" s="63"/>
      <c r="AB252" s="61"/>
      <c r="AC252" s="61"/>
      <c r="AD252" s="61"/>
      <c r="AE252" s="61"/>
      <c r="AF252" s="61"/>
      <c r="AG252" s="64"/>
      <c r="AH252" s="64"/>
      <c r="AI252" s="64"/>
      <c r="AJ252" s="17"/>
      <c r="AK252" s="64"/>
      <c r="AL252" s="64"/>
      <c r="AM252" s="64"/>
      <c r="AN252" s="64"/>
      <c r="AO252" s="64"/>
      <c r="AP252" s="64"/>
      <c r="AQ252" s="64"/>
      <c r="AR252" s="64"/>
      <c r="AS252" s="64"/>
      <c r="AT252" s="64"/>
      <c r="AU252" s="64"/>
      <c r="AV252" s="64"/>
      <c r="AW252" s="64"/>
      <c r="AX252" s="65"/>
      <c r="AY252" s="67"/>
      <c r="AZ252" s="70"/>
      <c r="BA252" s="66"/>
      <c r="BB252" s="83"/>
      <c r="BC252" s="66"/>
      <c r="BD252" s="66"/>
      <c r="BE252" s="66"/>
      <c r="BF252" s="68"/>
      <c r="BG252" s="61"/>
      <c r="BH252" s="61"/>
      <c r="BI252" s="61"/>
      <c r="BJ252" s="61"/>
      <c r="BK252" s="61"/>
      <c r="BL252" s="61"/>
      <c r="BM252" s="61"/>
      <c r="BN252" s="61"/>
      <c r="BO252" s="61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7"/>
      <c r="CI252" s="47"/>
      <c r="CJ252" s="47"/>
      <c r="CK252" s="47"/>
      <c r="CL252" s="47"/>
      <c r="CM252" s="47"/>
      <c r="CN252" s="47"/>
      <c r="CO252" s="47"/>
      <c r="CP252" s="47"/>
      <c r="CQ252" s="48"/>
      <c r="CR252" s="48"/>
      <c r="CS252" s="48"/>
      <c r="CT252" s="48"/>
      <c r="CU252" s="48"/>
      <c r="CV252" s="48"/>
      <c r="CW252" s="48"/>
      <c r="CX252" s="48"/>
      <c r="CY252" s="48"/>
      <c r="CZ252" s="47"/>
      <c r="DA252" s="47"/>
      <c r="DB252" s="47"/>
      <c r="DC252" s="47"/>
      <c r="DD252" s="47"/>
      <c r="DE252" s="47"/>
      <c r="DF252" s="47"/>
      <c r="DG252" s="47"/>
      <c r="DH252" s="47"/>
    </row>
    <row r="253" spans="1:145" x14ac:dyDescent="0.3">
      <c r="A253" s="122" t="s">
        <v>399</v>
      </c>
      <c r="B253" s="11" t="s">
        <v>400</v>
      </c>
      <c r="C253" s="12">
        <v>2013</v>
      </c>
      <c r="D253" s="11" t="s">
        <v>64</v>
      </c>
      <c r="F253" s="13" t="s">
        <v>65</v>
      </c>
      <c r="H253" s="12">
        <v>0</v>
      </c>
      <c r="I253" s="12">
        <v>1989</v>
      </c>
      <c r="K253" s="14">
        <v>1</v>
      </c>
      <c r="L253" s="14">
        <v>1</v>
      </c>
      <c r="O253" s="14" t="s">
        <v>185</v>
      </c>
      <c r="Q253" s="14" t="s">
        <v>262</v>
      </c>
      <c r="R253" s="12" t="s">
        <v>58</v>
      </c>
      <c r="T253" s="15" t="s">
        <v>188</v>
      </c>
      <c r="U253" s="15" t="s">
        <v>478</v>
      </c>
      <c r="W253" s="52" t="s">
        <v>217</v>
      </c>
      <c r="AB253" s="12" t="s">
        <v>397</v>
      </c>
      <c r="AC253" s="12" t="s">
        <v>401</v>
      </c>
      <c r="AD253" s="12" t="s">
        <v>120</v>
      </c>
      <c r="AE253" s="16" t="s">
        <v>403</v>
      </c>
      <c r="AJ253" s="17" t="s">
        <v>291</v>
      </c>
      <c r="AK253" s="17" t="s">
        <v>91</v>
      </c>
      <c r="AL253" s="24">
        <v>30.079207920792001</v>
      </c>
      <c r="AU253" s="17" t="s">
        <v>277</v>
      </c>
      <c r="AY253" s="28">
        <v>44.217821782178198</v>
      </c>
      <c r="BB253" s="83"/>
      <c r="BF253" s="34" t="s">
        <v>406</v>
      </c>
    </row>
    <row r="254" spans="1:145" x14ac:dyDescent="0.3">
      <c r="A254" s="122" t="s">
        <v>399</v>
      </c>
      <c r="B254" s="11" t="s">
        <v>400</v>
      </c>
      <c r="C254" s="12">
        <v>2013</v>
      </c>
      <c r="D254" s="11" t="s">
        <v>64</v>
      </c>
      <c r="F254" s="13" t="s">
        <v>65</v>
      </c>
      <c r="H254" s="12">
        <v>0</v>
      </c>
      <c r="I254" s="12">
        <v>1989</v>
      </c>
      <c r="K254" s="14">
        <v>1</v>
      </c>
      <c r="L254" s="14">
        <v>1</v>
      </c>
      <c r="O254" s="14" t="s">
        <v>185</v>
      </c>
      <c r="Q254" s="14" t="s">
        <v>262</v>
      </c>
      <c r="R254" s="12" t="s">
        <v>58</v>
      </c>
      <c r="T254" s="15" t="s">
        <v>188</v>
      </c>
      <c r="U254" s="15" t="s">
        <v>478</v>
      </c>
      <c r="W254" s="52" t="s">
        <v>217</v>
      </c>
      <c r="AB254" s="12" t="s">
        <v>397</v>
      </c>
      <c r="AC254" s="12" t="s">
        <v>402</v>
      </c>
      <c r="AD254" s="12" t="s">
        <v>120</v>
      </c>
      <c r="AE254" s="16" t="s">
        <v>403</v>
      </c>
      <c r="AJ254" s="17" t="s">
        <v>291</v>
      </c>
      <c r="AK254" s="17" t="s">
        <v>91</v>
      </c>
      <c r="AL254" s="24">
        <v>8.8712871287128596</v>
      </c>
      <c r="AU254" s="17" t="s">
        <v>277</v>
      </c>
      <c r="AY254" s="28">
        <v>28.900990099009899</v>
      </c>
      <c r="BB254" s="83"/>
      <c r="BF254" s="34" t="s">
        <v>406</v>
      </c>
    </row>
    <row r="255" spans="1:145" s="49" customFormat="1" x14ac:dyDescent="0.3">
      <c r="A255" s="123" t="s">
        <v>399</v>
      </c>
      <c r="B255" s="46" t="s">
        <v>400</v>
      </c>
      <c r="C255" s="61">
        <v>2013</v>
      </c>
      <c r="D255" s="46" t="s">
        <v>64</v>
      </c>
      <c r="E255" s="61"/>
      <c r="F255" s="47" t="s">
        <v>65</v>
      </c>
      <c r="G255" s="47"/>
      <c r="H255" s="61">
        <v>0</v>
      </c>
      <c r="I255" s="61">
        <v>1989</v>
      </c>
      <c r="J255" s="61"/>
      <c r="K255" s="62">
        <v>1</v>
      </c>
      <c r="L255" s="62">
        <v>1</v>
      </c>
      <c r="M255" s="62"/>
      <c r="N255" s="62"/>
      <c r="O255" s="62" t="s">
        <v>185</v>
      </c>
      <c r="P255" s="62"/>
      <c r="Q255" s="62" t="s">
        <v>262</v>
      </c>
      <c r="R255" s="61" t="s">
        <v>58</v>
      </c>
      <c r="S255" s="61"/>
      <c r="T255" s="63" t="s">
        <v>188</v>
      </c>
      <c r="U255" s="63" t="s">
        <v>478</v>
      </c>
      <c r="V255" s="63"/>
      <c r="W255" s="63" t="s">
        <v>217</v>
      </c>
      <c r="X255" s="63"/>
      <c r="Y255" s="63"/>
      <c r="Z255" s="63"/>
      <c r="AA255" s="63"/>
      <c r="AC255" s="61" t="s">
        <v>21</v>
      </c>
      <c r="AD255" s="61" t="s">
        <v>120</v>
      </c>
      <c r="AE255" s="61" t="s">
        <v>403</v>
      </c>
      <c r="AF255" s="61" t="s">
        <v>405</v>
      </c>
      <c r="AG255" s="64"/>
      <c r="AH255" s="64"/>
      <c r="AI255" s="64"/>
      <c r="AJ255" s="17" t="s">
        <v>291</v>
      </c>
      <c r="AK255" s="64" t="s">
        <v>91</v>
      </c>
      <c r="AL255" s="64">
        <f>AVERAGE(AL253:AL254)</f>
        <v>19.475247524752429</v>
      </c>
      <c r="AM255" s="64" t="s">
        <v>142</v>
      </c>
      <c r="AN255" s="64">
        <f>_xlfn.STDEV.S(AL253:AL254)</f>
        <v>14.996264606946342</v>
      </c>
      <c r="AO255" s="64"/>
      <c r="AP255" s="64" t="s">
        <v>123</v>
      </c>
      <c r="AQ255" s="64" t="s">
        <v>77</v>
      </c>
      <c r="AR255" s="64"/>
      <c r="AS255" s="64">
        <v>14.996264606946342</v>
      </c>
      <c r="AT255" s="64" t="s">
        <v>156</v>
      </c>
      <c r="AU255" s="64" t="s">
        <v>277</v>
      </c>
      <c r="AV255" s="64">
        <v>2</v>
      </c>
      <c r="AW255" s="64"/>
      <c r="AX255" s="65"/>
      <c r="AY255" s="67">
        <f>AVERAGE(AY253:AY254)</f>
        <v>36.559405940594047</v>
      </c>
      <c r="AZ255" s="70" t="s">
        <v>142</v>
      </c>
      <c r="BA255" s="66">
        <f>_xlfn.STDEV.S(AY253:AY254)</f>
        <v>10.830635549461283</v>
      </c>
      <c r="BB255" s="83"/>
      <c r="BC255" s="66">
        <v>10.830635549461283</v>
      </c>
      <c r="BD255" s="66"/>
      <c r="BE255" s="66">
        <v>2</v>
      </c>
      <c r="BF255" s="68" t="s">
        <v>406</v>
      </c>
      <c r="BG255" s="61"/>
      <c r="BH255" s="61"/>
      <c r="BI255" s="61"/>
      <c r="BJ255" s="61"/>
      <c r="BK255" s="61"/>
      <c r="BL255" s="61"/>
      <c r="BM255" s="61"/>
      <c r="BN255" s="61"/>
      <c r="BO255" s="61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7"/>
      <c r="CI255" s="47"/>
      <c r="CJ255" s="47"/>
      <c r="CK255" s="47"/>
      <c r="CL255" s="47"/>
      <c r="CM255" s="47"/>
      <c r="CN255" s="47"/>
      <c r="CO255" s="47"/>
      <c r="CP255" s="47"/>
      <c r="CQ255" s="48"/>
      <c r="CR255" s="48"/>
      <c r="CS255" s="48"/>
      <c r="CT255" s="48"/>
      <c r="CU255" s="48"/>
      <c r="CV255" s="48"/>
      <c r="CW255" s="48"/>
      <c r="CX255" s="48"/>
      <c r="CY255" s="48"/>
      <c r="CZ255" s="47"/>
      <c r="DA255" s="47"/>
      <c r="DB255" s="47"/>
      <c r="DC255" s="47"/>
      <c r="DD255" s="47"/>
      <c r="DE255" s="47"/>
      <c r="DF255" s="47"/>
      <c r="DG255" s="47"/>
      <c r="DH255" s="47"/>
    </row>
    <row r="256" spans="1:145" x14ac:dyDescent="0.3">
      <c r="A256" s="122" t="s">
        <v>399</v>
      </c>
      <c r="B256" s="11" t="s">
        <v>400</v>
      </c>
      <c r="C256" s="12">
        <v>2013</v>
      </c>
      <c r="D256" s="11" t="s">
        <v>64</v>
      </c>
      <c r="F256" s="13" t="s">
        <v>65</v>
      </c>
      <c r="H256" s="12">
        <v>0</v>
      </c>
      <c r="I256" s="12">
        <v>1989</v>
      </c>
      <c r="K256" s="14">
        <v>1</v>
      </c>
      <c r="L256" s="14">
        <v>1</v>
      </c>
      <c r="O256" s="14" t="s">
        <v>185</v>
      </c>
      <c r="Q256" s="14" t="s">
        <v>262</v>
      </c>
      <c r="R256" s="12" t="s">
        <v>58</v>
      </c>
      <c r="T256" s="15" t="s">
        <v>188</v>
      </c>
      <c r="U256" s="15" t="s">
        <v>478</v>
      </c>
      <c r="W256" s="52" t="s">
        <v>217</v>
      </c>
      <c r="AB256" s="12" t="s">
        <v>397</v>
      </c>
      <c r="AC256" s="12" t="s">
        <v>401</v>
      </c>
      <c r="AD256" s="12" t="s">
        <v>49</v>
      </c>
      <c r="AE256" s="16" t="s">
        <v>403</v>
      </c>
      <c r="AJ256" s="17" t="s">
        <v>291</v>
      </c>
      <c r="AK256" s="17" t="s">
        <v>91</v>
      </c>
      <c r="AL256" s="24">
        <v>129.32341438392299</v>
      </c>
      <c r="AT256" s="64" t="s">
        <v>156</v>
      </c>
      <c r="AU256" s="17" t="s">
        <v>277</v>
      </c>
      <c r="AY256" s="28">
        <v>360.85687998197801</v>
      </c>
      <c r="BB256" s="83"/>
      <c r="BF256" s="34" t="s">
        <v>406</v>
      </c>
    </row>
    <row r="257" spans="1:112" s="25" customFormat="1" x14ac:dyDescent="0.3">
      <c r="A257" s="122" t="s">
        <v>399</v>
      </c>
      <c r="B257" s="11" t="s">
        <v>400</v>
      </c>
      <c r="C257" s="12">
        <v>2013</v>
      </c>
      <c r="D257" s="11" t="s">
        <v>64</v>
      </c>
      <c r="E257" s="12"/>
      <c r="F257" s="13" t="s">
        <v>65</v>
      </c>
      <c r="G257" s="13"/>
      <c r="H257" s="12">
        <v>0</v>
      </c>
      <c r="I257" s="12">
        <v>1989</v>
      </c>
      <c r="J257" s="16"/>
      <c r="K257" s="14">
        <v>1</v>
      </c>
      <c r="L257" s="14">
        <v>1</v>
      </c>
      <c r="M257" s="51"/>
      <c r="N257" s="51"/>
      <c r="O257" s="14" t="s">
        <v>185</v>
      </c>
      <c r="P257" s="14"/>
      <c r="Q257" s="14" t="s">
        <v>262</v>
      </c>
      <c r="R257" s="12" t="s">
        <v>58</v>
      </c>
      <c r="S257" s="12"/>
      <c r="T257" s="15" t="s">
        <v>188</v>
      </c>
      <c r="U257" s="15" t="s">
        <v>478</v>
      </c>
      <c r="V257" s="15"/>
      <c r="W257" s="52" t="s">
        <v>217</v>
      </c>
      <c r="X257" s="52"/>
      <c r="Y257" s="52"/>
      <c r="Z257" s="52"/>
      <c r="AA257" s="52"/>
      <c r="AB257" s="12" t="s">
        <v>397</v>
      </c>
      <c r="AC257" s="16" t="s">
        <v>402</v>
      </c>
      <c r="AD257" s="16" t="s">
        <v>49</v>
      </c>
      <c r="AE257" s="16" t="s">
        <v>403</v>
      </c>
      <c r="AF257" s="16"/>
      <c r="AG257" s="24"/>
      <c r="AH257" s="24"/>
      <c r="AI257" s="24"/>
      <c r="AJ257" s="17" t="s">
        <v>291</v>
      </c>
      <c r="AK257" s="17" t="s">
        <v>91</v>
      </c>
      <c r="AL257" s="24">
        <v>5.7662714104647899</v>
      </c>
      <c r="AM257" s="24"/>
      <c r="AN257" s="24"/>
      <c r="AO257" s="24"/>
      <c r="AP257" s="24"/>
      <c r="AQ257" s="24"/>
      <c r="AR257" s="24"/>
      <c r="AS257" s="24"/>
      <c r="AT257" s="64" t="s">
        <v>156</v>
      </c>
      <c r="AU257" s="17" t="s">
        <v>277</v>
      </c>
      <c r="AV257" s="24"/>
      <c r="AW257" s="24"/>
      <c r="AX257" s="53"/>
      <c r="AY257" s="28">
        <v>68.273565420826998</v>
      </c>
      <c r="AZ257" s="20"/>
      <c r="BA257" s="23"/>
      <c r="BB257" s="83"/>
      <c r="BC257" s="23"/>
      <c r="BD257" s="23"/>
      <c r="BE257" s="23"/>
      <c r="BF257" s="34" t="s">
        <v>406</v>
      </c>
      <c r="BG257" s="16"/>
      <c r="BH257" s="16"/>
      <c r="BI257" s="16"/>
      <c r="BJ257" s="16"/>
      <c r="BK257" s="16"/>
      <c r="BL257" s="16"/>
      <c r="BM257" s="16"/>
      <c r="BN257" s="16"/>
      <c r="BO257" s="16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39"/>
      <c r="CI257" s="39"/>
      <c r="CJ257" s="39"/>
      <c r="CK257" s="39"/>
      <c r="CL257" s="39"/>
      <c r="CM257" s="39"/>
      <c r="CN257" s="39"/>
      <c r="CO257" s="39"/>
      <c r="CP257" s="39"/>
      <c r="CQ257" s="54"/>
      <c r="CR257" s="54"/>
      <c r="CS257" s="54"/>
      <c r="CT257" s="54"/>
      <c r="CU257" s="54"/>
      <c r="CV257" s="54"/>
      <c r="CW257" s="54"/>
      <c r="CX257" s="54"/>
      <c r="CY257" s="54"/>
      <c r="CZ257" s="39"/>
      <c r="DA257" s="39"/>
      <c r="DB257" s="39"/>
      <c r="DC257" s="39"/>
      <c r="DD257" s="39"/>
      <c r="DE257" s="39"/>
      <c r="DF257" s="39"/>
      <c r="DG257" s="39"/>
      <c r="DH257" s="39"/>
    </row>
    <row r="258" spans="1:112" s="49" customFormat="1" x14ac:dyDescent="0.3">
      <c r="A258" s="123" t="s">
        <v>399</v>
      </c>
      <c r="B258" s="46" t="s">
        <v>400</v>
      </c>
      <c r="C258" s="61">
        <v>2013</v>
      </c>
      <c r="D258" s="46" t="s">
        <v>64</v>
      </c>
      <c r="E258" s="61"/>
      <c r="F258" s="47" t="s">
        <v>65</v>
      </c>
      <c r="G258" s="47"/>
      <c r="H258" s="61">
        <v>0</v>
      </c>
      <c r="I258" s="61">
        <v>1989</v>
      </c>
      <c r="J258" s="61"/>
      <c r="K258" s="62">
        <v>1</v>
      </c>
      <c r="L258" s="62">
        <v>1</v>
      </c>
      <c r="M258" s="62"/>
      <c r="N258" s="62"/>
      <c r="O258" s="62" t="s">
        <v>185</v>
      </c>
      <c r="P258" s="62"/>
      <c r="Q258" s="62" t="s">
        <v>262</v>
      </c>
      <c r="R258" s="61" t="s">
        <v>58</v>
      </c>
      <c r="S258" s="61"/>
      <c r="T258" s="63" t="s">
        <v>188</v>
      </c>
      <c r="U258" s="63" t="s">
        <v>478</v>
      </c>
      <c r="V258" s="63"/>
      <c r="W258" s="63" t="s">
        <v>217</v>
      </c>
      <c r="X258" s="63"/>
      <c r="Y258" s="63"/>
      <c r="Z258" s="63"/>
      <c r="AA258" s="63"/>
      <c r="AC258" s="61" t="s">
        <v>21</v>
      </c>
      <c r="AD258" s="61" t="s">
        <v>49</v>
      </c>
      <c r="AE258" s="61" t="s">
        <v>403</v>
      </c>
      <c r="AF258" s="61" t="s">
        <v>405</v>
      </c>
      <c r="AG258" s="64"/>
      <c r="AH258" s="64"/>
      <c r="AI258" s="64"/>
      <c r="AJ258" s="17" t="s">
        <v>291</v>
      </c>
      <c r="AK258" s="64" t="s">
        <v>91</v>
      </c>
      <c r="AL258" s="64">
        <f>AVERAGE(AL256:AL257)</f>
        <v>67.544842897193888</v>
      </c>
      <c r="AM258" s="64" t="s">
        <v>142</v>
      </c>
      <c r="AN258" s="64">
        <f>_xlfn.STDEV.S(AL256:AL257)</f>
        <v>87.368093660568093</v>
      </c>
      <c r="AO258" s="64"/>
      <c r="AP258" s="64" t="s">
        <v>123</v>
      </c>
      <c r="AQ258" s="64" t="s">
        <v>77</v>
      </c>
      <c r="AR258" s="64"/>
      <c r="AS258" s="64">
        <v>87.368093660568093</v>
      </c>
      <c r="AT258" s="64" t="s">
        <v>156</v>
      </c>
      <c r="AU258" s="64" t="s">
        <v>277</v>
      </c>
      <c r="AV258" s="64">
        <v>2</v>
      </c>
      <c r="AW258" s="64"/>
      <c r="AX258" s="65"/>
      <c r="AY258" s="67">
        <f>AVERAGE(AY256:AY257)</f>
        <v>214.56522270140249</v>
      </c>
      <c r="AZ258" s="70" t="s">
        <v>142</v>
      </c>
      <c r="BA258" s="66">
        <f>_xlfn.STDEV.S(AY256:AY257)</f>
        <v>206.88764578822665</v>
      </c>
      <c r="BB258" s="83"/>
      <c r="BC258" s="66">
        <v>206.88764578822665</v>
      </c>
      <c r="BD258" s="66"/>
      <c r="BE258" s="66">
        <v>2</v>
      </c>
      <c r="BF258" s="68" t="s">
        <v>406</v>
      </c>
      <c r="BG258" s="61"/>
      <c r="BH258" s="61"/>
      <c r="BI258" s="61"/>
      <c r="BJ258" s="61"/>
      <c r="BK258" s="61"/>
      <c r="BL258" s="61"/>
      <c r="BM258" s="61"/>
      <c r="BN258" s="61"/>
      <c r="BO258" s="61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7"/>
      <c r="CI258" s="47"/>
      <c r="CJ258" s="47"/>
      <c r="CK258" s="47"/>
      <c r="CL258" s="47"/>
      <c r="CM258" s="47"/>
      <c r="CN258" s="47"/>
      <c r="CO258" s="47"/>
      <c r="CP258" s="47"/>
      <c r="CQ258" s="48"/>
      <c r="CR258" s="48"/>
      <c r="CS258" s="48"/>
      <c r="CT258" s="48"/>
      <c r="CU258" s="48"/>
      <c r="CV258" s="48"/>
      <c r="CW258" s="48"/>
      <c r="CX258" s="48"/>
      <c r="CY258" s="48"/>
      <c r="CZ258" s="47"/>
      <c r="DA258" s="47"/>
      <c r="DB258" s="47"/>
      <c r="DC258" s="47"/>
      <c r="DD258" s="47"/>
      <c r="DE258" s="47"/>
      <c r="DF258" s="47"/>
      <c r="DG258" s="47"/>
      <c r="DH258" s="47"/>
    </row>
    <row r="259" spans="1:112" x14ac:dyDescent="0.3">
      <c r="A259" s="122" t="s">
        <v>399</v>
      </c>
      <c r="B259" s="11" t="s">
        <v>400</v>
      </c>
      <c r="C259" s="12">
        <v>2013</v>
      </c>
      <c r="D259" s="11" t="s">
        <v>64</v>
      </c>
      <c r="F259" s="13" t="s">
        <v>65</v>
      </c>
      <c r="H259" s="12">
        <v>0</v>
      </c>
      <c r="I259" s="12">
        <v>1989</v>
      </c>
      <c r="K259" s="14">
        <v>1</v>
      </c>
      <c r="L259" s="14">
        <v>1</v>
      </c>
      <c r="O259" s="14" t="s">
        <v>185</v>
      </c>
      <c r="Q259" s="14" t="s">
        <v>262</v>
      </c>
      <c r="R259" s="12" t="s">
        <v>58</v>
      </c>
      <c r="T259" s="15" t="s">
        <v>188</v>
      </c>
      <c r="U259" s="15" t="s">
        <v>478</v>
      </c>
      <c r="W259" s="52" t="s">
        <v>217</v>
      </c>
      <c r="AB259" s="12" t="s">
        <v>397</v>
      </c>
      <c r="AC259" s="12" t="s">
        <v>401</v>
      </c>
      <c r="AD259" s="12" t="s">
        <v>120</v>
      </c>
      <c r="AE259" s="16" t="s">
        <v>404</v>
      </c>
      <c r="AJ259" s="17" t="s">
        <v>291</v>
      </c>
      <c r="AK259" s="17" t="s">
        <v>91</v>
      </c>
      <c r="AL259" s="24">
        <v>5.0116476583353498</v>
      </c>
      <c r="AT259" s="64" t="s">
        <v>156</v>
      </c>
      <c r="AU259" s="17" t="s">
        <v>277</v>
      </c>
      <c r="AY259" s="28">
        <v>6.9716088328075703</v>
      </c>
      <c r="BB259" s="83"/>
      <c r="BF259" s="34" t="s">
        <v>406</v>
      </c>
    </row>
    <row r="260" spans="1:112" s="25" customFormat="1" x14ac:dyDescent="0.3">
      <c r="A260" s="122" t="s">
        <v>399</v>
      </c>
      <c r="B260" s="11" t="s">
        <v>400</v>
      </c>
      <c r="C260" s="12">
        <v>2013</v>
      </c>
      <c r="D260" s="11" t="s">
        <v>64</v>
      </c>
      <c r="E260" s="12"/>
      <c r="F260" s="13" t="s">
        <v>65</v>
      </c>
      <c r="G260" s="13"/>
      <c r="H260" s="12">
        <v>0</v>
      </c>
      <c r="I260" s="12">
        <v>1989</v>
      </c>
      <c r="J260" s="16"/>
      <c r="K260" s="14">
        <v>1</v>
      </c>
      <c r="L260" s="14">
        <v>1</v>
      </c>
      <c r="M260" s="51"/>
      <c r="N260" s="51"/>
      <c r="O260" s="14" t="s">
        <v>185</v>
      </c>
      <c r="P260" s="14"/>
      <c r="Q260" s="14" t="s">
        <v>262</v>
      </c>
      <c r="R260" s="12" t="s">
        <v>58</v>
      </c>
      <c r="S260" s="12"/>
      <c r="T260" s="15" t="s">
        <v>188</v>
      </c>
      <c r="U260" s="15" t="s">
        <v>478</v>
      </c>
      <c r="V260" s="15"/>
      <c r="W260" s="52" t="s">
        <v>217</v>
      </c>
      <c r="X260" s="52"/>
      <c r="Y260" s="52"/>
      <c r="Z260" s="52"/>
      <c r="AA260" s="52"/>
      <c r="AB260" s="12" t="s">
        <v>397</v>
      </c>
      <c r="AC260" s="16" t="s">
        <v>402</v>
      </c>
      <c r="AD260" s="16" t="s">
        <v>120</v>
      </c>
      <c r="AE260" s="16" t="s">
        <v>404</v>
      </c>
      <c r="AF260" s="16"/>
      <c r="AG260" s="24"/>
      <c r="AH260" s="24"/>
      <c r="AI260" s="24"/>
      <c r="AJ260" s="17" t="s">
        <v>291</v>
      </c>
      <c r="AK260" s="17" t="s">
        <v>91</v>
      </c>
      <c r="AL260" s="60">
        <v>2.00687535387851</v>
      </c>
      <c r="AM260" s="60"/>
      <c r="AN260" s="60"/>
      <c r="AO260" s="24"/>
      <c r="AP260" s="24"/>
      <c r="AQ260" s="24"/>
      <c r="AR260" s="24"/>
      <c r="AS260" s="24"/>
      <c r="AT260" s="64" t="s">
        <v>156</v>
      </c>
      <c r="AU260" s="17" t="s">
        <v>277</v>
      </c>
      <c r="AV260" s="24"/>
      <c r="AW260" s="24"/>
      <c r="AX260" s="53"/>
      <c r="AY260" s="28">
        <v>5.9699911024832097</v>
      </c>
      <c r="AZ260" s="20"/>
      <c r="BA260" s="23"/>
      <c r="BB260" s="83"/>
      <c r="BC260" s="23"/>
      <c r="BD260" s="19"/>
      <c r="BE260" s="19"/>
      <c r="BF260" s="34" t="s">
        <v>406</v>
      </c>
      <c r="BG260" s="16"/>
      <c r="BH260" s="16"/>
      <c r="BI260" s="16"/>
      <c r="BJ260" s="16"/>
      <c r="BK260" s="16"/>
      <c r="BL260" s="16"/>
      <c r="BM260" s="16"/>
      <c r="BN260" s="16"/>
      <c r="BO260" s="16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39"/>
      <c r="CI260" s="39"/>
      <c r="CJ260" s="39"/>
      <c r="CK260" s="39"/>
      <c r="CL260" s="39"/>
      <c r="CM260" s="39"/>
      <c r="CN260" s="39"/>
      <c r="CO260" s="39"/>
      <c r="CP260" s="39"/>
      <c r="CQ260" s="54"/>
      <c r="CR260" s="54"/>
      <c r="CS260" s="54"/>
      <c r="CT260" s="54"/>
      <c r="CU260" s="54"/>
      <c r="CV260" s="54"/>
      <c r="CW260" s="54"/>
      <c r="CX260" s="54"/>
      <c r="CY260" s="54"/>
      <c r="CZ260" s="39"/>
      <c r="DA260" s="39"/>
      <c r="DB260" s="39"/>
      <c r="DC260" s="39"/>
      <c r="DD260" s="39"/>
      <c r="DE260" s="39"/>
      <c r="DF260" s="39"/>
      <c r="DG260" s="39"/>
      <c r="DH260" s="39"/>
    </row>
    <row r="261" spans="1:112" s="49" customFormat="1" x14ac:dyDescent="0.3">
      <c r="A261" s="123" t="s">
        <v>399</v>
      </c>
      <c r="B261" s="46" t="s">
        <v>400</v>
      </c>
      <c r="C261" s="61">
        <v>2013</v>
      </c>
      <c r="D261" s="46" t="s">
        <v>64</v>
      </c>
      <c r="E261" s="61"/>
      <c r="F261" s="47" t="s">
        <v>65</v>
      </c>
      <c r="G261" s="47"/>
      <c r="H261" s="61">
        <v>0</v>
      </c>
      <c r="I261" s="61">
        <v>1989</v>
      </c>
      <c r="J261" s="61"/>
      <c r="K261" s="62">
        <v>1</v>
      </c>
      <c r="L261" s="62">
        <v>1</v>
      </c>
      <c r="M261" s="62"/>
      <c r="N261" s="62"/>
      <c r="O261" s="62" t="s">
        <v>185</v>
      </c>
      <c r="P261" s="62"/>
      <c r="Q261" s="62" t="s">
        <v>262</v>
      </c>
      <c r="R261" s="61" t="s">
        <v>58</v>
      </c>
      <c r="S261" s="61"/>
      <c r="T261" s="63" t="s">
        <v>188</v>
      </c>
      <c r="U261" s="63" t="s">
        <v>478</v>
      </c>
      <c r="V261" s="63"/>
      <c r="W261" s="63" t="s">
        <v>217</v>
      </c>
      <c r="X261" s="63"/>
      <c r="Y261" s="63"/>
      <c r="Z261" s="63"/>
      <c r="AA261" s="63"/>
      <c r="AC261" s="61" t="s">
        <v>21</v>
      </c>
      <c r="AD261" s="61" t="s">
        <v>120</v>
      </c>
      <c r="AE261" s="61" t="s">
        <v>404</v>
      </c>
      <c r="AF261" s="61" t="s">
        <v>405</v>
      </c>
      <c r="AG261" s="64"/>
      <c r="AH261" s="64"/>
      <c r="AI261" s="64"/>
      <c r="AJ261" s="17" t="s">
        <v>291</v>
      </c>
      <c r="AK261" s="64" t="s">
        <v>91</v>
      </c>
      <c r="AL261" s="71">
        <f>AVERAGE(AL259:AL260)</f>
        <v>3.5092615061069301</v>
      </c>
      <c r="AM261" s="64" t="s">
        <v>142</v>
      </c>
      <c r="AN261" s="71">
        <f>_xlfn.STDEV.S(AL259:AL260)</f>
        <v>2.1246948724029595</v>
      </c>
      <c r="AO261" s="64"/>
      <c r="AP261" s="64" t="s">
        <v>123</v>
      </c>
      <c r="AQ261" s="64" t="s">
        <v>77</v>
      </c>
      <c r="AR261" s="64"/>
      <c r="AS261" s="64">
        <v>2.1246948724029595</v>
      </c>
      <c r="AT261" s="64" t="s">
        <v>156</v>
      </c>
      <c r="AU261" s="64" t="s">
        <v>277</v>
      </c>
      <c r="AV261" s="64">
        <v>2</v>
      </c>
      <c r="AW261" s="64"/>
      <c r="AX261" s="65"/>
      <c r="AY261" s="67">
        <f>AVERAGE(AY259:AY260)</f>
        <v>6.47079996764539</v>
      </c>
      <c r="AZ261" s="70" t="s">
        <v>142</v>
      </c>
      <c r="BA261" s="66">
        <f>_xlfn.STDEV.S(AY259:AY260)</f>
        <v>0.7082506892690339</v>
      </c>
      <c r="BB261" s="83"/>
      <c r="BC261" s="66">
        <v>0.7082506892690339</v>
      </c>
      <c r="BD261" s="66"/>
      <c r="BE261" s="66">
        <v>2</v>
      </c>
      <c r="BF261" s="68" t="s">
        <v>406</v>
      </c>
      <c r="BG261" s="61"/>
      <c r="BH261" s="61"/>
      <c r="BI261" s="61"/>
      <c r="BJ261" s="61"/>
      <c r="BK261" s="61"/>
      <c r="BL261" s="61"/>
      <c r="BM261" s="61"/>
      <c r="BN261" s="61"/>
      <c r="BO261" s="61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7"/>
      <c r="CI261" s="47"/>
      <c r="CJ261" s="47"/>
      <c r="CK261" s="47"/>
      <c r="CL261" s="47"/>
      <c r="CM261" s="47"/>
      <c r="CN261" s="47"/>
      <c r="CO261" s="47"/>
      <c r="CP261" s="47"/>
      <c r="CQ261" s="48"/>
      <c r="CR261" s="48"/>
      <c r="CS261" s="48"/>
      <c r="CT261" s="48"/>
      <c r="CU261" s="48"/>
      <c r="CV261" s="48"/>
      <c r="CW261" s="48"/>
      <c r="CX261" s="48"/>
      <c r="CY261" s="48"/>
      <c r="CZ261" s="47"/>
      <c r="DA261" s="47"/>
      <c r="DB261" s="47"/>
      <c r="DC261" s="47"/>
      <c r="DD261" s="47"/>
      <c r="DE261" s="47"/>
      <c r="DF261" s="47"/>
      <c r="DG261" s="47"/>
      <c r="DH261" s="47"/>
    </row>
    <row r="262" spans="1:112" x14ac:dyDescent="0.3">
      <c r="A262" s="122" t="s">
        <v>399</v>
      </c>
      <c r="B262" s="11" t="s">
        <v>400</v>
      </c>
      <c r="C262" s="12">
        <v>2013</v>
      </c>
      <c r="D262" s="11" t="s">
        <v>64</v>
      </c>
      <c r="F262" s="13" t="s">
        <v>65</v>
      </c>
      <c r="H262" s="12">
        <v>0</v>
      </c>
      <c r="I262" s="12">
        <v>1989</v>
      </c>
      <c r="K262" s="14">
        <v>1</v>
      </c>
      <c r="L262" s="14">
        <v>1</v>
      </c>
      <c r="O262" s="14" t="s">
        <v>185</v>
      </c>
      <c r="Q262" s="14" t="s">
        <v>262</v>
      </c>
      <c r="R262" s="12" t="s">
        <v>58</v>
      </c>
      <c r="T262" s="15" t="s">
        <v>188</v>
      </c>
      <c r="U262" s="15" t="s">
        <v>478</v>
      </c>
      <c r="W262" s="52" t="s">
        <v>217</v>
      </c>
      <c r="AB262" s="12" t="s">
        <v>397</v>
      </c>
      <c r="AC262" s="12" t="s">
        <v>401</v>
      </c>
      <c r="AD262" s="12" t="s">
        <v>49</v>
      </c>
      <c r="AE262" s="16" t="s">
        <v>404</v>
      </c>
      <c r="AJ262" s="17" t="s">
        <v>291</v>
      </c>
      <c r="AK262" s="17" t="s">
        <v>91</v>
      </c>
      <c r="AL262" s="24">
        <v>7.1120404171614799</v>
      </c>
      <c r="AT262" s="64" t="s">
        <v>156</v>
      </c>
      <c r="AU262" s="17" t="s">
        <v>277</v>
      </c>
      <c r="AY262" s="28">
        <v>9.9583027546782592</v>
      </c>
      <c r="BB262" s="83"/>
      <c r="BF262" s="34" t="s">
        <v>406</v>
      </c>
    </row>
    <row r="263" spans="1:112" x14ac:dyDescent="0.3">
      <c r="A263" s="122" t="s">
        <v>399</v>
      </c>
      <c r="B263" s="11" t="s">
        <v>400</v>
      </c>
      <c r="C263" s="12">
        <v>2013</v>
      </c>
      <c r="D263" s="11" t="s">
        <v>64</v>
      </c>
      <c r="F263" s="13" t="s">
        <v>65</v>
      </c>
      <c r="H263" s="12">
        <v>0</v>
      </c>
      <c r="I263" s="12">
        <v>1989</v>
      </c>
      <c r="K263" s="14">
        <v>1</v>
      </c>
      <c r="L263" s="14">
        <v>1</v>
      </c>
      <c r="O263" s="14" t="s">
        <v>185</v>
      </c>
      <c r="Q263" s="14" t="s">
        <v>262</v>
      </c>
      <c r="R263" s="12" t="s">
        <v>58</v>
      </c>
      <c r="T263" s="15" t="s">
        <v>188</v>
      </c>
      <c r="U263" s="15" t="s">
        <v>478</v>
      </c>
      <c r="W263" s="52" t="s">
        <v>217</v>
      </c>
      <c r="AB263" s="12" t="s">
        <v>397</v>
      </c>
      <c r="AC263" s="12" t="s">
        <v>402</v>
      </c>
      <c r="AD263" s="12" t="s">
        <v>49</v>
      </c>
      <c r="AE263" s="16" t="s">
        <v>404</v>
      </c>
      <c r="AJ263" s="17" t="s">
        <v>291</v>
      </c>
      <c r="AK263" s="17" t="s">
        <v>91</v>
      </c>
      <c r="AL263" s="24">
        <v>1.9356001709478501</v>
      </c>
      <c r="AT263" s="64" t="s">
        <v>156</v>
      </c>
      <c r="AU263" s="17" t="s">
        <v>277</v>
      </c>
      <c r="AY263" s="28">
        <v>5.9321825631787997</v>
      </c>
      <c r="BB263" s="83"/>
      <c r="BD263" s="23"/>
      <c r="BE263" s="23"/>
      <c r="BF263" s="34" t="s">
        <v>406</v>
      </c>
    </row>
    <row r="264" spans="1:112" s="49" customFormat="1" x14ac:dyDescent="0.3">
      <c r="A264" s="123" t="s">
        <v>399</v>
      </c>
      <c r="B264" s="46" t="s">
        <v>400</v>
      </c>
      <c r="C264" s="61">
        <v>2013</v>
      </c>
      <c r="D264" s="46" t="s">
        <v>64</v>
      </c>
      <c r="E264" s="61"/>
      <c r="F264" s="47" t="s">
        <v>65</v>
      </c>
      <c r="G264" s="47"/>
      <c r="H264" s="61">
        <v>0</v>
      </c>
      <c r="I264" s="61">
        <v>1989</v>
      </c>
      <c r="J264" s="61"/>
      <c r="K264" s="62">
        <v>1</v>
      </c>
      <c r="L264" s="62">
        <v>1</v>
      </c>
      <c r="M264" s="62"/>
      <c r="N264" s="62"/>
      <c r="O264" s="62" t="s">
        <v>185</v>
      </c>
      <c r="P264" s="62"/>
      <c r="Q264" s="62" t="s">
        <v>262</v>
      </c>
      <c r="R264" s="61" t="s">
        <v>58</v>
      </c>
      <c r="S264" s="61"/>
      <c r="T264" s="63" t="s">
        <v>188</v>
      </c>
      <c r="U264" s="63" t="s">
        <v>478</v>
      </c>
      <c r="V264" s="63"/>
      <c r="W264" s="63" t="s">
        <v>217</v>
      </c>
      <c r="X264" s="63"/>
      <c r="Y264" s="63"/>
      <c r="Z264" s="63"/>
      <c r="AA264" s="63"/>
      <c r="AC264" s="61" t="s">
        <v>21</v>
      </c>
      <c r="AD264" s="61" t="s">
        <v>49</v>
      </c>
      <c r="AE264" s="61" t="s">
        <v>404</v>
      </c>
      <c r="AF264" s="61" t="s">
        <v>405</v>
      </c>
      <c r="AG264" s="64"/>
      <c r="AH264" s="64"/>
      <c r="AI264" s="64"/>
      <c r="AJ264" s="17" t="s">
        <v>291</v>
      </c>
      <c r="AK264" s="64" t="s">
        <v>91</v>
      </c>
      <c r="AL264" s="64">
        <f>AVERAGE(AL262:AL263)</f>
        <v>4.5238202940546648</v>
      </c>
      <c r="AM264" s="64" t="s">
        <v>142</v>
      </c>
      <c r="AN264" s="64">
        <f>_xlfn.STDEV.S(AL262:AL263)</f>
        <v>3.6602960005046206</v>
      </c>
      <c r="AO264" s="64"/>
      <c r="AP264" s="64" t="s">
        <v>123</v>
      </c>
      <c r="AQ264" s="64" t="s">
        <v>77</v>
      </c>
      <c r="AR264" s="64"/>
      <c r="AS264" s="64">
        <v>3.6602960005046206</v>
      </c>
      <c r="AT264" s="64" t="s">
        <v>156</v>
      </c>
      <c r="AU264" s="64" t="s">
        <v>277</v>
      </c>
      <c r="AV264" s="64">
        <v>2</v>
      </c>
      <c r="AW264" s="64"/>
      <c r="AX264" s="65"/>
      <c r="AY264" s="67">
        <f>AVERAGE(AY262:AY263)</f>
        <v>7.9452426589285299</v>
      </c>
      <c r="AZ264" s="70" t="s">
        <v>142</v>
      </c>
      <c r="BA264" s="66">
        <f>_xlfn.STDEV.S(AY262:AY263)</f>
        <v>2.8468968892813482</v>
      </c>
      <c r="BB264" s="83"/>
      <c r="BC264" s="66">
        <v>2.8468968892813482</v>
      </c>
      <c r="BD264" s="66"/>
      <c r="BE264" s="66">
        <v>2</v>
      </c>
      <c r="BF264" s="68" t="s">
        <v>406</v>
      </c>
      <c r="BG264" s="61"/>
      <c r="BH264" s="61"/>
      <c r="BI264" s="61"/>
      <c r="BJ264" s="61"/>
      <c r="BK264" s="61"/>
      <c r="BL264" s="61"/>
      <c r="BM264" s="61"/>
      <c r="BN264" s="61"/>
      <c r="BO264" s="61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7"/>
      <c r="CI264" s="47"/>
      <c r="CJ264" s="47"/>
      <c r="CK264" s="47"/>
      <c r="CL264" s="47"/>
      <c r="CM264" s="47"/>
      <c r="CN264" s="47"/>
      <c r="CO264" s="47"/>
      <c r="CP264" s="47"/>
      <c r="CQ264" s="48"/>
      <c r="CR264" s="48"/>
      <c r="CS264" s="48"/>
      <c r="CT264" s="48"/>
      <c r="CU264" s="48"/>
      <c r="CV264" s="48"/>
      <c r="CW264" s="48"/>
      <c r="CX264" s="48"/>
      <c r="CY264" s="48"/>
      <c r="CZ264" s="47"/>
      <c r="DA264" s="47"/>
      <c r="DB264" s="47"/>
      <c r="DC264" s="47"/>
      <c r="DD264" s="47"/>
      <c r="DE264" s="47"/>
      <c r="DF264" s="47"/>
      <c r="DG264" s="47"/>
      <c r="DH264" s="47"/>
    </row>
    <row r="265" spans="1:112" x14ac:dyDescent="0.3">
      <c r="A265" s="122" t="s">
        <v>399</v>
      </c>
      <c r="B265" s="11" t="s">
        <v>400</v>
      </c>
      <c r="C265" s="12">
        <v>2013</v>
      </c>
      <c r="D265" s="11" t="s">
        <v>64</v>
      </c>
      <c r="F265" s="13" t="s">
        <v>65</v>
      </c>
      <c r="G265" s="39"/>
      <c r="H265" s="16">
        <v>1</v>
      </c>
      <c r="I265" s="16">
        <v>1990</v>
      </c>
      <c r="K265" s="14">
        <v>1</v>
      </c>
      <c r="L265" s="14">
        <v>1</v>
      </c>
      <c r="O265" s="14" t="s">
        <v>185</v>
      </c>
      <c r="Q265" s="14" t="s">
        <v>262</v>
      </c>
      <c r="R265" s="12" t="s">
        <v>58</v>
      </c>
      <c r="T265" s="15" t="s">
        <v>188</v>
      </c>
      <c r="U265" s="15" t="s">
        <v>478</v>
      </c>
      <c r="W265" s="52" t="s">
        <v>217</v>
      </c>
      <c r="AB265" s="12" t="s">
        <v>397</v>
      </c>
      <c r="AC265" s="12" t="s">
        <v>401</v>
      </c>
      <c r="AD265" s="12" t="s">
        <v>120</v>
      </c>
      <c r="AE265" s="16" t="s">
        <v>403</v>
      </c>
      <c r="AJ265" s="17" t="s">
        <v>291</v>
      </c>
      <c r="AK265" s="17" t="s">
        <v>91</v>
      </c>
      <c r="AL265" s="24">
        <v>31.049504950494999</v>
      </c>
      <c r="AT265" s="64" t="s">
        <v>156</v>
      </c>
      <c r="AU265" s="17" t="s">
        <v>277</v>
      </c>
      <c r="AY265" s="28">
        <v>44.217821782178198</v>
      </c>
      <c r="BB265" s="83"/>
      <c r="BF265" s="34" t="s">
        <v>406</v>
      </c>
    </row>
    <row r="266" spans="1:112" x14ac:dyDescent="0.3">
      <c r="A266" s="122" t="s">
        <v>399</v>
      </c>
      <c r="B266" s="11" t="s">
        <v>400</v>
      </c>
      <c r="C266" s="12">
        <v>2013</v>
      </c>
      <c r="D266" s="11" t="s">
        <v>64</v>
      </c>
      <c r="F266" s="13" t="s">
        <v>65</v>
      </c>
      <c r="G266" s="47"/>
      <c r="H266" s="16">
        <v>1</v>
      </c>
      <c r="I266" s="16">
        <v>1990</v>
      </c>
      <c r="K266" s="14">
        <v>1</v>
      </c>
      <c r="L266" s="14">
        <v>1</v>
      </c>
      <c r="O266" s="14" t="s">
        <v>185</v>
      </c>
      <c r="Q266" s="14" t="s">
        <v>262</v>
      </c>
      <c r="R266" s="12" t="s">
        <v>58</v>
      </c>
      <c r="T266" s="15" t="s">
        <v>188</v>
      </c>
      <c r="U266" s="15" t="s">
        <v>478</v>
      </c>
      <c r="W266" s="52" t="s">
        <v>217</v>
      </c>
      <c r="AB266" s="12" t="s">
        <v>397</v>
      </c>
      <c r="AC266" s="12" t="s">
        <v>402</v>
      </c>
      <c r="AD266" s="12" t="s">
        <v>120</v>
      </c>
      <c r="AE266" s="16" t="s">
        <v>403</v>
      </c>
      <c r="AJ266" s="17" t="s">
        <v>291</v>
      </c>
      <c r="AK266" s="17" t="s">
        <v>91</v>
      </c>
      <c r="AL266" s="24">
        <v>14</v>
      </c>
      <c r="AM266" s="24"/>
      <c r="AT266" s="64" t="s">
        <v>156</v>
      </c>
      <c r="AU266" s="17" t="s">
        <v>277</v>
      </c>
      <c r="AY266" s="28">
        <v>28.900990099009899</v>
      </c>
      <c r="BB266" s="83"/>
      <c r="BF266" s="34" t="s">
        <v>406</v>
      </c>
      <c r="DH266" s="19"/>
    </row>
    <row r="267" spans="1:112" s="49" customFormat="1" x14ac:dyDescent="0.3">
      <c r="A267" s="123" t="s">
        <v>399</v>
      </c>
      <c r="B267" s="46" t="s">
        <v>400</v>
      </c>
      <c r="C267" s="61">
        <v>2013</v>
      </c>
      <c r="D267" s="46" t="s">
        <v>64</v>
      </c>
      <c r="E267" s="61"/>
      <c r="F267" s="47" t="s">
        <v>65</v>
      </c>
      <c r="G267" s="47"/>
      <c r="H267" s="61">
        <v>1</v>
      </c>
      <c r="I267" s="61">
        <v>1990</v>
      </c>
      <c r="J267" s="61"/>
      <c r="K267" s="62">
        <v>1</v>
      </c>
      <c r="L267" s="62">
        <v>1</v>
      </c>
      <c r="M267" s="62"/>
      <c r="N267" s="62"/>
      <c r="O267" s="62" t="s">
        <v>185</v>
      </c>
      <c r="P267" s="62"/>
      <c r="Q267" s="62" t="s">
        <v>262</v>
      </c>
      <c r="R267" s="61" t="s">
        <v>58</v>
      </c>
      <c r="S267" s="61"/>
      <c r="T267" s="63" t="s">
        <v>188</v>
      </c>
      <c r="U267" s="63" t="s">
        <v>478</v>
      </c>
      <c r="V267" s="63"/>
      <c r="W267" s="63" t="s">
        <v>217</v>
      </c>
      <c r="X267" s="63"/>
      <c r="Y267" s="63"/>
      <c r="Z267" s="63"/>
      <c r="AA267" s="63"/>
      <c r="AC267" s="61" t="s">
        <v>21</v>
      </c>
      <c r="AD267" s="61" t="s">
        <v>120</v>
      </c>
      <c r="AE267" s="61" t="s">
        <v>403</v>
      </c>
      <c r="AF267" s="61" t="s">
        <v>405</v>
      </c>
      <c r="AG267" s="64"/>
      <c r="AH267" s="64"/>
      <c r="AI267" s="64"/>
      <c r="AJ267" s="17" t="s">
        <v>291</v>
      </c>
      <c r="AK267" s="64" t="s">
        <v>91</v>
      </c>
      <c r="AL267" s="64">
        <f>AVERAGE(AL265:AL266)</f>
        <v>22.524752475247499</v>
      </c>
      <c r="AM267" s="64" t="s">
        <v>142</v>
      </c>
      <c r="AN267" s="64">
        <f>_xlfn.STDEV.S(AL265:AL266)</f>
        <v>12.055820566368627</v>
      </c>
      <c r="AO267" s="64"/>
      <c r="AP267" s="64" t="s">
        <v>123</v>
      </c>
      <c r="AQ267" s="64" t="s">
        <v>77</v>
      </c>
      <c r="AR267" s="64"/>
      <c r="AS267" s="64">
        <v>12.055820566368627</v>
      </c>
      <c r="AT267" s="64" t="s">
        <v>156</v>
      </c>
      <c r="AU267" s="64" t="s">
        <v>277</v>
      </c>
      <c r="AV267" s="64">
        <v>2</v>
      </c>
      <c r="AW267" s="64"/>
      <c r="AX267" s="65"/>
      <c r="AY267" s="67">
        <f>AVERAGE(AY265:AY266)</f>
        <v>36.559405940594047</v>
      </c>
      <c r="AZ267" s="70" t="s">
        <v>142</v>
      </c>
      <c r="BA267" s="66">
        <f>_xlfn.STDEV.S(AY265:AY266)</f>
        <v>10.830635549461283</v>
      </c>
      <c r="BB267" s="83"/>
      <c r="BC267" s="66">
        <v>10.830635549461283</v>
      </c>
      <c r="BD267" s="66"/>
      <c r="BE267" s="66">
        <v>2</v>
      </c>
      <c r="BF267" s="68" t="s">
        <v>406</v>
      </c>
      <c r="BG267" s="61"/>
      <c r="BH267" s="61"/>
      <c r="BI267" s="61"/>
      <c r="BJ267" s="61"/>
      <c r="BK267" s="61"/>
      <c r="BL267" s="61"/>
      <c r="BM267" s="61"/>
      <c r="BN267" s="61"/>
      <c r="BO267" s="61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7"/>
      <c r="CI267" s="47"/>
      <c r="CJ267" s="47"/>
      <c r="CK267" s="47"/>
      <c r="CL267" s="47"/>
      <c r="CM267" s="47"/>
      <c r="CN267" s="47"/>
      <c r="CO267" s="47"/>
      <c r="CP267" s="47"/>
      <c r="CQ267" s="48"/>
      <c r="CR267" s="48"/>
      <c r="CS267" s="48"/>
      <c r="CT267" s="48"/>
      <c r="CU267" s="48"/>
      <c r="CV267" s="48"/>
      <c r="CW267" s="48"/>
      <c r="CX267" s="48"/>
      <c r="CY267" s="48"/>
      <c r="CZ267" s="47"/>
      <c r="DA267" s="47"/>
      <c r="DB267" s="47"/>
      <c r="DC267" s="47"/>
      <c r="DD267" s="47"/>
      <c r="DE267" s="47"/>
      <c r="DF267" s="47"/>
      <c r="DG267" s="47"/>
      <c r="DH267" s="47"/>
    </row>
    <row r="268" spans="1:112" x14ac:dyDescent="0.3">
      <c r="A268" s="122" t="s">
        <v>399</v>
      </c>
      <c r="B268" s="11" t="s">
        <v>400</v>
      </c>
      <c r="C268" s="12">
        <v>2013</v>
      </c>
      <c r="D268" s="11" t="s">
        <v>64</v>
      </c>
      <c r="F268" s="13" t="s">
        <v>65</v>
      </c>
      <c r="G268" s="39"/>
      <c r="H268" s="16">
        <v>1</v>
      </c>
      <c r="I268" s="16">
        <v>1990</v>
      </c>
      <c r="K268" s="14">
        <v>1</v>
      </c>
      <c r="L268" s="14">
        <v>1</v>
      </c>
      <c r="O268" s="14" t="s">
        <v>185</v>
      </c>
      <c r="Q268" s="14" t="s">
        <v>262</v>
      </c>
      <c r="R268" s="12" t="s">
        <v>58</v>
      </c>
      <c r="T268" s="15" t="s">
        <v>188</v>
      </c>
      <c r="U268" s="15" t="s">
        <v>478</v>
      </c>
      <c r="W268" s="52" t="s">
        <v>217</v>
      </c>
      <c r="AB268" s="12" t="s">
        <v>397</v>
      </c>
      <c r="AC268" s="12" t="s">
        <v>401</v>
      </c>
      <c r="AD268" s="12" t="s">
        <v>49</v>
      </c>
      <c r="AE268" s="16" t="s">
        <v>403</v>
      </c>
      <c r="AJ268" s="17" t="s">
        <v>291</v>
      </c>
      <c r="AK268" s="17" t="s">
        <v>91</v>
      </c>
      <c r="AL268" s="24">
        <v>156.772234179121</v>
      </c>
      <c r="AT268" s="64" t="s">
        <v>156</v>
      </c>
      <c r="AU268" s="17" t="s">
        <v>277</v>
      </c>
      <c r="AY268" s="28">
        <v>360.85687998197801</v>
      </c>
      <c r="BB268" s="83"/>
      <c r="BF268" s="34" t="s">
        <v>406</v>
      </c>
    </row>
    <row r="269" spans="1:112" x14ac:dyDescent="0.3">
      <c r="A269" s="122" t="s">
        <v>399</v>
      </c>
      <c r="B269" s="11" t="s">
        <v>400</v>
      </c>
      <c r="C269" s="12">
        <v>2013</v>
      </c>
      <c r="D269" s="11" t="s">
        <v>64</v>
      </c>
      <c r="F269" s="13" t="s">
        <v>65</v>
      </c>
      <c r="H269" s="16">
        <v>1</v>
      </c>
      <c r="I269" s="16">
        <v>1990</v>
      </c>
      <c r="K269" s="14">
        <v>1</v>
      </c>
      <c r="L269" s="14">
        <v>1</v>
      </c>
      <c r="O269" s="14" t="s">
        <v>185</v>
      </c>
      <c r="Q269" s="14" t="s">
        <v>262</v>
      </c>
      <c r="R269" s="12" t="s">
        <v>58</v>
      </c>
      <c r="T269" s="15" t="s">
        <v>188</v>
      </c>
      <c r="U269" s="15" t="s">
        <v>478</v>
      </c>
      <c r="W269" s="52" t="s">
        <v>217</v>
      </c>
      <c r="AB269" s="12" t="s">
        <v>397</v>
      </c>
      <c r="AC269" s="12" t="s">
        <v>402</v>
      </c>
      <c r="AD269" s="12" t="s">
        <v>49</v>
      </c>
      <c r="AE269" s="16" t="s">
        <v>403</v>
      </c>
      <c r="AJ269" s="17" t="s">
        <v>291</v>
      </c>
      <c r="AK269" s="17" t="s">
        <v>91</v>
      </c>
      <c r="AL269" s="24">
        <v>13.4459483299089</v>
      </c>
      <c r="AT269" s="64" t="s">
        <v>156</v>
      </c>
      <c r="AU269" s="17" t="s">
        <v>277</v>
      </c>
      <c r="AY269" s="28">
        <v>68.273565420826998</v>
      </c>
      <c r="BB269" s="83"/>
      <c r="BD269" s="23"/>
      <c r="BE269" s="23"/>
      <c r="BF269" s="34" t="s">
        <v>406</v>
      </c>
    </row>
    <row r="270" spans="1:112" s="49" customFormat="1" x14ac:dyDescent="0.3">
      <c r="A270" s="123" t="s">
        <v>399</v>
      </c>
      <c r="B270" s="46" t="s">
        <v>400</v>
      </c>
      <c r="C270" s="61">
        <v>2013</v>
      </c>
      <c r="D270" s="46" t="s">
        <v>64</v>
      </c>
      <c r="E270" s="61"/>
      <c r="F270" s="47" t="s">
        <v>65</v>
      </c>
      <c r="G270" s="47"/>
      <c r="H270" s="61">
        <v>1</v>
      </c>
      <c r="I270" s="61">
        <v>1990</v>
      </c>
      <c r="J270" s="61"/>
      <c r="K270" s="62">
        <v>1</v>
      </c>
      <c r="L270" s="62">
        <v>1</v>
      </c>
      <c r="M270" s="62"/>
      <c r="N270" s="62"/>
      <c r="O270" s="62" t="s">
        <v>185</v>
      </c>
      <c r="P270" s="62"/>
      <c r="Q270" s="62" t="s">
        <v>262</v>
      </c>
      <c r="R270" s="61" t="s">
        <v>58</v>
      </c>
      <c r="S270" s="61"/>
      <c r="T270" s="63" t="s">
        <v>188</v>
      </c>
      <c r="U270" s="63" t="s">
        <v>478</v>
      </c>
      <c r="V270" s="63"/>
      <c r="W270" s="63" t="s">
        <v>217</v>
      </c>
      <c r="X270" s="63"/>
      <c r="Y270" s="63"/>
      <c r="Z270" s="63"/>
      <c r="AA270" s="63"/>
      <c r="AC270" s="61" t="s">
        <v>21</v>
      </c>
      <c r="AD270" s="61" t="s">
        <v>49</v>
      </c>
      <c r="AE270" s="61" t="s">
        <v>403</v>
      </c>
      <c r="AF270" s="61" t="s">
        <v>405</v>
      </c>
      <c r="AG270" s="64"/>
      <c r="AH270" s="64"/>
      <c r="AI270" s="64"/>
      <c r="AJ270" s="17" t="s">
        <v>291</v>
      </c>
      <c r="AK270" s="64" t="s">
        <v>91</v>
      </c>
      <c r="AL270" s="64">
        <f>AVERAGE(AL268:AL269)</f>
        <v>85.109091254514951</v>
      </c>
      <c r="AM270" s="64" t="s">
        <v>142</v>
      </c>
      <c r="AN270" s="64">
        <f>_xlfn.STDEV.S(AL268:AL269)</f>
        <v>101.34698864625938</v>
      </c>
      <c r="AO270" s="64"/>
      <c r="AP270" s="64" t="s">
        <v>123</v>
      </c>
      <c r="AQ270" s="64" t="s">
        <v>77</v>
      </c>
      <c r="AR270" s="64"/>
      <c r="AS270" s="64">
        <v>101.34698864625938</v>
      </c>
      <c r="AT270" s="64" t="s">
        <v>156</v>
      </c>
      <c r="AU270" s="64" t="s">
        <v>277</v>
      </c>
      <c r="AV270" s="64">
        <v>2</v>
      </c>
      <c r="AW270" s="64"/>
      <c r="AX270" s="65"/>
      <c r="AY270" s="67">
        <f>AVERAGE(AY268:AY269)</f>
        <v>214.56522270140249</v>
      </c>
      <c r="AZ270" s="70" t="s">
        <v>142</v>
      </c>
      <c r="BA270" s="66">
        <f>_xlfn.STDEV.S(AY268:AY269)</f>
        <v>206.88764578822665</v>
      </c>
      <c r="BB270" s="83"/>
      <c r="BC270" s="66">
        <v>206.88764578822665</v>
      </c>
      <c r="BD270" s="66"/>
      <c r="BE270" s="66">
        <v>2</v>
      </c>
      <c r="BF270" s="68" t="s">
        <v>406</v>
      </c>
      <c r="BG270" s="61"/>
      <c r="BH270" s="61"/>
      <c r="BI270" s="61"/>
      <c r="BJ270" s="61"/>
      <c r="BK270" s="61"/>
      <c r="BL270" s="61"/>
      <c r="BM270" s="61"/>
      <c r="BN270" s="61"/>
      <c r="BO270" s="61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7"/>
      <c r="CI270" s="47"/>
      <c r="CJ270" s="47"/>
      <c r="CK270" s="47"/>
      <c r="CL270" s="47"/>
      <c r="CM270" s="47"/>
      <c r="CN270" s="47"/>
      <c r="CO270" s="47"/>
      <c r="CP270" s="47"/>
      <c r="CQ270" s="48"/>
      <c r="CR270" s="48"/>
      <c r="CS270" s="48"/>
      <c r="CT270" s="48"/>
      <c r="CU270" s="48"/>
      <c r="CV270" s="48"/>
      <c r="CW270" s="48"/>
      <c r="CX270" s="48"/>
      <c r="CY270" s="48"/>
      <c r="CZ270" s="47"/>
      <c r="DA270" s="47"/>
      <c r="DB270" s="47"/>
      <c r="DC270" s="47"/>
      <c r="DD270" s="47"/>
      <c r="DE270" s="47"/>
      <c r="DF270" s="47"/>
      <c r="DG270" s="47"/>
      <c r="DH270" s="47"/>
    </row>
    <row r="271" spans="1:112" x14ac:dyDescent="0.3">
      <c r="A271" s="122" t="s">
        <v>399</v>
      </c>
      <c r="B271" s="11" t="s">
        <v>400</v>
      </c>
      <c r="C271" s="12">
        <v>2013</v>
      </c>
      <c r="D271" s="11" t="s">
        <v>64</v>
      </c>
      <c r="F271" s="13" t="s">
        <v>65</v>
      </c>
      <c r="G271" s="39"/>
      <c r="H271" s="16">
        <v>1</v>
      </c>
      <c r="I271" s="16">
        <v>1990</v>
      </c>
      <c r="K271" s="14">
        <v>1</v>
      </c>
      <c r="L271" s="14">
        <v>1</v>
      </c>
      <c r="O271" s="14" t="s">
        <v>185</v>
      </c>
      <c r="Q271" s="14" t="s">
        <v>262</v>
      </c>
      <c r="R271" s="12" t="s">
        <v>58</v>
      </c>
      <c r="T271" s="15" t="s">
        <v>188</v>
      </c>
      <c r="U271" s="15" t="s">
        <v>478</v>
      </c>
      <c r="W271" s="52" t="s">
        <v>217</v>
      </c>
      <c r="AB271" s="12" t="s">
        <v>397</v>
      </c>
      <c r="AC271" s="12" t="s">
        <v>401</v>
      </c>
      <c r="AD271" s="12" t="s">
        <v>120</v>
      </c>
      <c r="AE271" s="16" t="s">
        <v>404</v>
      </c>
      <c r="AJ271" s="17" t="s">
        <v>291</v>
      </c>
      <c r="AK271" s="17" t="s">
        <v>91</v>
      </c>
      <c r="AL271" s="24">
        <v>5.02256733802475</v>
      </c>
      <c r="AT271" s="64" t="s">
        <v>156</v>
      </c>
      <c r="AU271" s="17" t="s">
        <v>277</v>
      </c>
      <c r="AY271" s="28">
        <v>6.9716088328075703</v>
      </c>
      <c r="BB271" s="83"/>
      <c r="BF271" s="34" t="s">
        <v>406</v>
      </c>
    </row>
    <row r="272" spans="1:112" x14ac:dyDescent="0.3">
      <c r="A272" s="122" t="s">
        <v>399</v>
      </c>
      <c r="B272" s="11" t="s">
        <v>400</v>
      </c>
      <c r="C272" s="12">
        <v>2013</v>
      </c>
      <c r="D272" s="11" t="s">
        <v>64</v>
      </c>
      <c r="F272" s="13" t="s">
        <v>65</v>
      </c>
      <c r="G272" s="47"/>
      <c r="H272" s="16">
        <v>1</v>
      </c>
      <c r="I272" s="16">
        <v>1990</v>
      </c>
      <c r="K272" s="14">
        <v>1</v>
      </c>
      <c r="L272" s="14">
        <v>1</v>
      </c>
      <c r="O272" s="14" t="s">
        <v>185</v>
      </c>
      <c r="Q272" s="14" t="s">
        <v>262</v>
      </c>
      <c r="R272" s="12" t="s">
        <v>58</v>
      </c>
      <c r="T272" s="15" t="s">
        <v>188</v>
      </c>
      <c r="U272" s="15" t="s">
        <v>478</v>
      </c>
      <c r="W272" s="52" t="s">
        <v>217</v>
      </c>
      <c r="AB272" s="12" t="s">
        <v>397</v>
      </c>
      <c r="AC272" s="12" t="s">
        <v>402</v>
      </c>
      <c r="AD272" s="12" t="s">
        <v>120</v>
      </c>
      <c r="AE272" s="16" t="s">
        <v>404</v>
      </c>
      <c r="AJ272" s="17" t="s">
        <v>291</v>
      </c>
      <c r="AK272" s="17" t="s">
        <v>91</v>
      </c>
      <c r="AL272" s="24">
        <v>2.0012941842594798</v>
      </c>
      <c r="AR272" s="24"/>
      <c r="AS272" s="24"/>
      <c r="AT272" s="64" t="s">
        <v>156</v>
      </c>
      <c r="AU272" s="17" t="s">
        <v>277</v>
      </c>
      <c r="AY272" s="28">
        <v>5.9699911024832097</v>
      </c>
      <c r="BB272" s="83"/>
      <c r="BF272" s="34" t="s">
        <v>406</v>
      </c>
    </row>
    <row r="273" spans="1:112" s="49" customFormat="1" x14ac:dyDescent="0.3">
      <c r="A273" s="123" t="s">
        <v>399</v>
      </c>
      <c r="B273" s="46" t="s">
        <v>400</v>
      </c>
      <c r="C273" s="61">
        <v>2013</v>
      </c>
      <c r="D273" s="46" t="s">
        <v>64</v>
      </c>
      <c r="E273" s="61"/>
      <c r="F273" s="47" t="s">
        <v>65</v>
      </c>
      <c r="G273" s="47"/>
      <c r="H273" s="61">
        <v>1</v>
      </c>
      <c r="I273" s="61">
        <v>1990</v>
      </c>
      <c r="J273" s="61"/>
      <c r="K273" s="62">
        <v>1</v>
      </c>
      <c r="L273" s="62">
        <v>1</v>
      </c>
      <c r="M273" s="62"/>
      <c r="N273" s="62"/>
      <c r="O273" s="62" t="s">
        <v>185</v>
      </c>
      <c r="P273" s="62"/>
      <c r="Q273" s="62" t="s">
        <v>262</v>
      </c>
      <c r="R273" s="61" t="s">
        <v>58</v>
      </c>
      <c r="S273" s="61"/>
      <c r="T273" s="63" t="s">
        <v>188</v>
      </c>
      <c r="U273" s="63" t="s">
        <v>478</v>
      </c>
      <c r="V273" s="63"/>
      <c r="W273" s="63" t="s">
        <v>217</v>
      </c>
      <c r="X273" s="63"/>
      <c r="Y273" s="63"/>
      <c r="Z273" s="63"/>
      <c r="AA273" s="63"/>
      <c r="AC273" s="61" t="s">
        <v>21</v>
      </c>
      <c r="AD273" s="61" t="s">
        <v>120</v>
      </c>
      <c r="AE273" s="61" t="s">
        <v>404</v>
      </c>
      <c r="AF273" s="61" t="s">
        <v>405</v>
      </c>
      <c r="AG273" s="64"/>
      <c r="AH273" s="64"/>
      <c r="AI273" s="64"/>
      <c r="AJ273" s="17" t="s">
        <v>291</v>
      </c>
      <c r="AK273" s="64" t="s">
        <v>91</v>
      </c>
      <c r="AL273" s="64">
        <f>AVERAGE(AL271:AL272)</f>
        <v>3.5119307611421151</v>
      </c>
      <c r="AM273" s="64" t="s">
        <v>142</v>
      </c>
      <c r="AN273" s="64">
        <f>_xlfn.STDEV.S(AL271:AL272)</f>
        <v>2.1363627348442886</v>
      </c>
      <c r="AO273" s="64"/>
      <c r="AP273" s="64" t="s">
        <v>123</v>
      </c>
      <c r="AQ273" s="64" t="s">
        <v>77</v>
      </c>
      <c r="AR273" s="64"/>
      <c r="AS273" s="64">
        <v>2.1363627348442886</v>
      </c>
      <c r="AT273" s="64" t="s">
        <v>156</v>
      </c>
      <c r="AU273" s="64" t="s">
        <v>277</v>
      </c>
      <c r="AV273" s="64">
        <v>2</v>
      </c>
      <c r="AW273" s="64"/>
      <c r="AX273" s="65"/>
      <c r="AY273" s="67">
        <f>AVERAGE(AY271:AY272)</f>
        <v>6.47079996764539</v>
      </c>
      <c r="AZ273" s="70" t="s">
        <v>142</v>
      </c>
      <c r="BA273" s="66">
        <f>_xlfn.STDEV.S(AY271:AY272)</f>
        <v>0.7082506892690339</v>
      </c>
      <c r="BB273" s="83"/>
      <c r="BC273" s="66">
        <v>0.7082506892690339</v>
      </c>
      <c r="BD273" s="66"/>
      <c r="BE273" s="66">
        <v>2</v>
      </c>
      <c r="BF273" s="68" t="s">
        <v>406</v>
      </c>
      <c r="BG273" s="61"/>
      <c r="BH273" s="61"/>
      <c r="BI273" s="61"/>
      <c r="BJ273" s="61"/>
      <c r="BK273" s="61"/>
      <c r="BL273" s="61"/>
      <c r="BM273" s="61"/>
      <c r="BN273" s="61"/>
      <c r="BO273" s="61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7"/>
      <c r="CI273" s="47"/>
      <c r="CJ273" s="47"/>
      <c r="CK273" s="47"/>
      <c r="CL273" s="47"/>
      <c r="CM273" s="47"/>
      <c r="CN273" s="47"/>
      <c r="CO273" s="47"/>
      <c r="CP273" s="47"/>
      <c r="CQ273" s="48"/>
      <c r="CR273" s="48"/>
      <c r="CS273" s="48"/>
      <c r="CT273" s="48"/>
      <c r="CU273" s="48"/>
      <c r="CV273" s="48"/>
      <c r="CW273" s="48"/>
      <c r="CX273" s="48"/>
      <c r="CY273" s="48"/>
      <c r="CZ273" s="47"/>
      <c r="DA273" s="47"/>
      <c r="DB273" s="47"/>
      <c r="DC273" s="47"/>
      <c r="DD273" s="47"/>
      <c r="DE273" s="47"/>
      <c r="DF273" s="47"/>
      <c r="DG273" s="47"/>
      <c r="DH273" s="47"/>
    </row>
    <row r="274" spans="1:112" x14ac:dyDescent="0.3">
      <c r="A274" s="122" t="s">
        <v>399</v>
      </c>
      <c r="B274" s="11" t="s">
        <v>400</v>
      </c>
      <c r="C274" s="12">
        <v>2013</v>
      </c>
      <c r="D274" s="11" t="s">
        <v>64</v>
      </c>
      <c r="F274" s="13" t="s">
        <v>65</v>
      </c>
      <c r="G274" s="39"/>
      <c r="H274" s="16">
        <v>1</v>
      </c>
      <c r="I274" s="16">
        <v>1990</v>
      </c>
      <c r="K274" s="14">
        <v>1</v>
      </c>
      <c r="L274" s="14">
        <v>1</v>
      </c>
      <c r="O274" s="14" t="s">
        <v>185</v>
      </c>
      <c r="Q274" s="14" t="s">
        <v>262</v>
      </c>
      <c r="R274" s="12" t="s">
        <v>58</v>
      </c>
      <c r="T274" s="15" t="s">
        <v>188</v>
      </c>
      <c r="U274" s="15" t="s">
        <v>478</v>
      </c>
      <c r="W274" s="52" t="s">
        <v>217</v>
      </c>
      <c r="AB274" s="12" t="s">
        <v>397</v>
      </c>
      <c r="AC274" s="12" t="s">
        <v>401</v>
      </c>
      <c r="AD274" s="12" t="s">
        <v>49</v>
      </c>
      <c r="AE274" s="16" t="s">
        <v>404</v>
      </c>
      <c r="AJ274" s="17" t="s">
        <v>291</v>
      </c>
      <c r="AK274" s="17" t="s">
        <v>91</v>
      </c>
      <c r="AL274" s="24">
        <v>6.9709206273761</v>
      </c>
      <c r="AR274" s="24"/>
      <c r="AS274" s="24"/>
      <c r="AT274" s="64" t="s">
        <v>156</v>
      </c>
      <c r="AU274" s="17" t="s">
        <v>277</v>
      </c>
      <c r="AY274" s="28">
        <v>9.9583027546782592</v>
      </c>
      <c r="BB274" s="83"/>
      <c r="BF274" s="34" t="s">
        <v>406</v>
      </c>
    </row>
    <row r="275" spans="1:112" x14ac:dyDescent="0.3">
      <c r="A275" s="122" t="s">
        <v>399</v>
      </c>
      <c r="B275" s="11" t="s">
        <v>400</v>
      </c>
      <c r="C275" s="12">
        <v>2013</v>
      </c>
      <c r="D275" s="11" t="s">
        <v>64</v>
      </c>
      <c r="F275" s="13" t="s">
        <v>65</v>
      </c>
      <c r="H275" s="16">
        <v>1</v>
      </c>
      <c r="I275" s="16">
        <v>1990</v>
      </c>
      <c r="K275" s="14">
        <v>1</v>
      </c>
      <c r="L275" s="14">
        <v>1</v>
      </c>
      <c r="O275" s="14" t="s">
        <v>185</v>
      </c>
      <c r="Q275" s="14" t="s">
        <v>262</v>
      </c>
      <c r="R275" s="12" t="s">
        <v>58</v>
      </c>
      <c r="T275" s="15" t="s">
        <v>188</v>
      </c>
      <c r="U275" s="15" t="s">
        <v>478</v>
      </c>
      <c r="W275" s="52" t="s">
        <v>217</v>
      </c>
      <c r="AB275" s="12" t="s">
        <v>397</v>
      </c>
      <c r="AC275" s="12" t="s">
        <v>402</v>
      </c>
      <c r="AD275" s="12" t="s">
        <v>49</v>
      </c>
      <c r="AE275" s="16" t="s">
        <v>404</v>
      </c>
      <c r="AJ275" s="17" t="s">
        <v>291</v>
      </c>
      <c r="AK275" s="17" t="s">
        <v>91</v>
      </c>
      <c r="AL275" s="24">
        <v>1.9095123866338699</v>
      </c>
      <c r="AR275" s="24"/>
      <c r="AS275" s="24"/>
      <c r="AT275" s="64" t="s">
        <v>156</v>
      </c>
      <c r="AU275" s="17" t="s">
        <v>277</v>
      </c>
      <c r="AV275" s="24"/>
      <c r="AY275" s="28">
        <v>5.9321825631787997</v>
      </c>
      <c r="BB275" s="83"/>
      <c r="BD275" s="23"/>
      <c r="BE275" s="23"/>
      <c r="BF275" s="34" t="s">
        <v>406</v>
      </c>
    </row>
    <row r="276" spans="1:112" s="49" customFormat="1" x14ac:dyDescent="0.3">
      <c r="A276" s="123" t="s">
        <v>399</v>
      </c>
      <c r="B276" s="46" t="s">
        <v>400</v>
      </c>
      <c r="C276" s="61">
        <v>2013</v>
      </c>
      <c r="D276" s="46" t="s">
        <v>64</v>
      </c>
      <c r="E276" s="61"/>
      <c r="F276" s="47" t="s">
        <v>65</v>
      </c>
      <c r="G276" s="47"/>
      <c r="H276" s="61">
        <v>1</v>
      </c>
      <c r="I276" s="61">
        <v>1990</v>
      </c>
      <c r="J276" s="61"/>
      <c r="K276" s="62">
        <v>1</v>
      </c>
      <c r="L276" s="62">
        <v>1</v>
      </c>
      <c r="M276" s="62"/>
      <c r="N276" s="62"/>
      <c r="O276" s="62" t="s">
        <v>185</v>
      </c>
      <c r="P276" s="62"/>
      <c r="Q276" s="62" t="s">
        <v>262</v>
      </c>
      <c r="R276" s="61" t="s">
        <v>58</v>
      </c>
      <c r="S276" s="61"/>
      <c r="T276" s="63" t="s">
        <v>188</v>
      </c>
      <c r="U276" s="63" t="s">
        <v>478</v>
      </c>
      <c r="V276" s="63"/>
      <c r="W276" s="63" t="s">
        <v>217</v>
      </c>
      <c r="X276" s="63"/>
      <c r="Y276" s="63"/>
      <c r="Z276" s="63"/>
      <c r="AA276" s="63"/>
      <c r="AC276" s="61" t="s">
        <v>21</v>
      </c>
      <c r="AD276" s="61" t="s">
        <v>49</v>
      </c>
      <c r="AE276" s="61" t="s">
        <v>404</v>
      </c>
      <c r="AF276" s="61" t="s">
        <v>405</v>
      </c>
      <c r="AG276" s="64"/>
      <c r="AH276" s="64"/>
      <c r="AI276" s="64"/>
      <c r="AJ276" s="17" t="s">
        <v>291</v>
      </c>
      <c r="AK276" s="64" t="s">
        <v>91</v>
      </c>
      <c r="AL276" s="64">
        <f>AVERAGE(AL274:AL275)</f>
        <v>4.440216507004985</v>
      </c>
      <c r="AM276" s="64" t="s">
        <v>142</v>
      </c>
      <c r="AN276" s="64">
        <f>_xlfn.STDEV.S(AL274:AL275)</f>
        <v>3.578956089382304</v>
      </c>
      <c r="AO276" s="64"/>
      <c r="AP276" s="64" t="s">
        <v>123</v>
      </c>
      <c r="AQ276" s="64" t="s">
        <v>77</v>
      </c>
      <c r="AR276" s="64"/>
      <c r="AS276" s="64">
        <v>3.578956089382304</v>
      </c>
      <c r="AT276" s="64" t="s">
        <v>156</v>
      </c>
      <c r="AU276" s="64" t="s">
        <v>277</v>
      </c>
      <c r="AV276" s="64">
        <v>2</v>
      </c>
      <c r="AW276" s="64"/>
      <c r="AX276" s="65"/>
      <c r="AY276" s="67">
        <f>AVERAGE(AY274:AY275)</f>
        <v>7.9452426589285299</v>
      </c>
      <c r="AZ276" s="70" t="s">
        <v>142</v>
      </c>
      <c r="BA276" s="66">
        <f>_xlfn.STDEV.S(AY274:AY275)</f>
        <v>2.8468968892813482</v>
      </c>
      <c r="BB276" s="83"/>
      <c r="BC276" s="66">
        <v>2.8468968892813482</v>
      </c>
      <c r="BD276" s="66"/>
      <c r="BE276" s="66">
        <v>2</v>
      </c>
      <c r="BF276" s="68" t="s">
        <v>406</v>
      </c>
      <c r="BG276" s="61"/>
      <c r="BH276" s="61"/>
      <c r="BI276" s="61"/>
      <c r="BJ276" s="61"/>
      <c r="BK276" s="61"/>
      <c r="BL276" s="61"/>
      <c r="BM276" s="61"/>
      <c r="BN276" s="61"/>
      <c r="BO276" s="61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7"/>
      <c r="CI276" s="47"/>
      <c r="CJ276" s="47"/>
      <c r="CK276" s="47"/>
      <c r="CL276" s="47"/>
      <c r="CM276" s="47"/>
      <c r="CN276" s="47"/>
      <c r="CO276" s="47"/>
      <c r="CP276" s="47"/>
      <c r="CQ276" s="48"/>
      <c r="CR276" s="48"/>
      <c r="CS276" s="48"/>
      <c r="CT276" s="48"/>
      <c r="CU276" s="48"/>
      <c r="CV276" s="48"/>
      <c r="CW276" s="48"/>
      <c r="CX276" s="48"/>
      <c r="CY276" s="48"/>
      <c r="CZ276" s="47"/>
      <c r="DA276" s="47"/>
      <c r="DB276" s="47"/>
      <c r="DC276" s="47"/>
      <c r="DD276" s="47"/>
      <c r="DE276" s="47"/>
      <c r="DF276" s="47"/>
      <c r="DG276" s="47"/>
      <c r="DH276" s="47"/>
    </row>
    <row r="277" spans="1:112" x14ac:dyDescent="0.3">
      <c r="A277" s="122" t="s">
        <v>399</v>
      </c>
      <c r="B277" s="11" t="s">
        <v>400</v>
      </c>
      <c r="C277" s="12">
        <v>2013</v>
      </c>
      <c r="D277" s="11" t="s">
        <v>64</v>
      </c>
      <c r="F277" s="13" t="s">
        <v>65</v>
      </c>
      <c r="G277" s="47"/>
      <c r="H277" s="61">
        <v>2</v>
      </c>
      <c r="I277" s="61">
        <v>1991</v>
      </c>
      <c r="K277" s="14">
        <v>1</v>
      </c>
      <c r="L277" s="14">
        <v>1</v>
      </c>
      <c r="O277" s="14" t="s">
        <v>185</v>
      </c>
      <c r="Q277" s="14" t="s">
        <v>262</v>
      </c>
      <c r="R277" s="12" t="s">
        <v>58</v>
      </c>
      <c r="T277" s="15" t="s">
        <v>188</v>
      </c>
      <c r="U277" s="15" t="s">
        <v>478</v>
      </c>
      <c r="W277" s="52" t="s">
        <v>217</v>
      </c>
      <c r="AB277" s="12" t="s">
        <v>397</v>
      </c>
      <c r="AC277" s="12" t="s">
        <v>401</v>
      </c>
      <c r="AD277" s="12" t="s">
        <v>120</v>
      </c>
      <c r="AE277" s="16" t="s">
        <v>403</v>
      </c>
      <c r="AJ277" s="17" t="s">
        <v>291</v>
      </c>
      <c r="AK277" s="17" t="s">
        <v>91</v>
      </c>
      <c r="AL277" s="24">
        <v>37.009900990098998</v>
      </c>
      <c r="AR277" s="24"/>
      <c r="AS277" s="24"/>
      <c r="AT277" s="64" t="s">
        <v>156</v>
      </c>
      <c r="AU277" s="17" t="s">
        <v>277</v>
      </c>
      <c r="AY277" s="28">
        <v>44.217821782178198</v>
      </c>
      <c r="BB277" s="83"/>
      <c r="BF277" s="34" t="s">
        <v>406</v>
      </c>
    </row>
    <row r="278" spans="1:112" x14ac:dyDescent="0.3">
      <c r="A278" s="122" t="s">
        <v>399</v>
      </c>
      <c r="B278" s="11" t="s">
        <v>400</v>
      </c>
      <c r="C278" s="12">
        <v>2013</v>
      </c>
      <c r="D278" s="11" t="s">
        <v>64</v>
      </c>
      <c r="F278" s="13" t="s">
        <v>65</v>
      </c>
      <c r="H278" s="61">
        <v>2</v>
      </c>
      <c r="I278" s="61">
        <v>1991</v>
      </c>
      <c r="K278" s="14">
        <v>1</v>
      </c>
      <c r="L278" s="14">
        <v>1</v>
      </c>
      <c r="O278" s="14" t="s">
        <v>185</v>
      </c>
      <c r="Q278" s="14" t="s">
        <v>262</v>
      </c>
      <c r="R278" s="12" t="s">
        <v>58</v>
      </c>
      <c r="T278" s="15" t="s">
        <v>188</v>
      </c>
      <c r="U278" s="15" t="s">
        <v>478</v>
      </c>
      <c r="W278" s="52" t="s">
        <v>217</v>
      </c>
      <c r="AB278" s="12" t="s">
        <v>397</v>
      </c>
      <c r="AC278" s="12" t="s">
        <v>402</v>
      </c>
      <c r="AD278" s="12" t="s">
        <v>120</v>
      </c>
      <c r="AE278" s="16" t="s">
        <v>403</v>
      </c>
      <c r="AI278" s="41"/>
      <c r="AJ278" s="17" t="s">
        <v>291</v>
      </c>
      <c r="AK278" s="17" t="s">
        <v>91</v>
      </c>
      <c r="AL278" s="24">
        <v>23.009900990098998</v>
      </c>
      <c r="AT278" s="64" t="s">
        <v>156</v>
      </c>
      <c r="AU278" s="17" t="s">
        <v>277</v>
      </c>
      <c r="AV278" s="24"/>
      <c r="AY278" s="28">
        <v>28.900990099009899</v>
      </c>
      <c r="BB278" s="83"/>
      <c r="BF278" s="34" t="s">
        <v>406</v>
      </c>
    </row>
    <row r="279" spans="1:112" s="49" customFormat="1" x14ac:dyDescent="0.3">
      <c r="A279" s="123" t="s">
        <v>399</v>
      </c>
      <c r="B279" s="46" t="s">
        <v>400</v>
      </c>
      <c r="C279" s="61">
        <v>2013</v>
      </c>
      <c r="D279" s="46" t="s">
        <v>64</v>
      </c>
      <c r="E279" s="61"/>
      <c r="F279" s="47" t="s">
        <v>65</v>
      </c>
      <c r="G279" s="47"/>
      <c r="H279" s="61">
        <v>2</v>
      </c>
      <c r="I279" s="61">
        <v>1991</v>
      </c>
      <c r="J279" s="61"/>
      <c r="K279" s="62">
        <v>1</v>
      </c>
      <c r="L279" s="62">
        <v>1</v>
      </c>
      <c r="M279" s="62"/>
      <c r="N279" s="62"/>
      <c r="O279" s="62" t="s">
        <v>185</v>
      </c>
      <c r="P279" s="62"/>
      <c r="Q279" s="62" t="s">
        <v>262</v>
      </c>
      <c r="R279" s="61" t="s">
        <v>58</v>
      </c>
      <c r="S279" s="61"/>
      <c r="T279" s="63" t="s">
        <v>188</v>
      </c>
      <c r="U279" s="63" t="s">
        <v>478</v>
      </c>
      <c r="V279" s="63"/>
      <c r="W279" s="63" t="s">
        <v>217</v>
      </c>
      <c r="X279" s="63"/>
      <c r="Y279" s="63"/>
      <c r="Z279" s="63"/>
      <c r="AA279" s="63"/>
      <c r="AC279" s="61" t="s">
        <v>21</v>
      </c>
      <c r="AD279" s="61" t="s">
        <v>120</v>
      </c>
      <c r="AE279" s="61" t="s">
        <v>403</v>
      </c>
      <c r="AF279" s="61" t="s">
        <v>405</v>
      </c>
      <c r="AG279" s="64"/>
      <c r="AH279" s="64"/>
      <c r="AI279" s="71"/>
      <c r="AJ279" s="17" t="s">
        <v>291</v>
      </c>
      <c r="AK279" s="64" t="s">
        <v>91</v>
      </c>
      <c r="AL279" s="64">
        <f>AVERAGE(AL277:AL278)</f>
        <v>30.009900990098998</v>
      </c>
      <c r="AM279" s="64" t="s">
        <v>142</v>
      </c>
      <c r="AN279" s="64">
        <f>_xlfn.STDEV.S(AL277:AL278)</f>
        <v>9.8994949366116654</v>
      </c>
      <c r="AO279" s="64"/>
      <c r="AP279" s="64" t="s">
        <v>123</v>
      </c>
      <c r="AQ279" s="64" t="s">
        <v>77</v>
      </c>
      <c r="AR279" s="64"/>
      <c r="AS279" s="64">
        <v>9.8994949366116654</v>
      </c>
      <c r="AT279" s="64" t="s">
        <v>156</v>
      </c>
      <c r="AU279" s="64" t="s">
        <v>277</v>
      </c>
      <c r="AV279" s="64">
        <v>2</v>
      </c>
      <c r="AW279" s="64"/>
      <c r="AX279" s="65"/>
      <c r="AY279" s="67">
        <f>AVERAGE(AY277:AY278)</f>
        <v>36.559405940594047</v>
      </c>
      <c r="AZ279" s="70" t="s">
        <v>142</v>
      </c>
      <c r="BA279" s="66">
        <f>_xlfn.STDEV.S(AY277:AY278)</f>
        <v>10.830635549461283</v>
      </c>
      <c r="BB279" s="83"/>
      <c r="BC279" s="66">
        <v>10.830635549461283</v>
      </c>
      <c r="BD279" s="66"/>
      <c r="BE279" s="66">
        <v>2</v>
      </c>
      <c r="BF279" s="68" t="s">
        <v>406</v>
      </c>
      <c r="BG279" s="61"/>
      <c r="BH279" s="61"/>
      <c r="BI279" s="61"/>
      <c r="BJ279" s="61"/>
      <c r="BK279" s="61"/>
      <c r="BL279" s="61"/>
      <c r="BM279" s="61"/>
      <c r="BN279" s="61"/>
      <c r="BO279" s="61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7"/>
      <c r="CI279" s="47"/>
      <c r="CJ279" s="47"/>
      <c r="CK279" s="47"/>
      <c r="CL279" s="47"/>
      <c r="CM279" s="47"/>
      <c r="CN279" s="47"/>
      <c r="CO279" s="47"/>
      <c r="CP279" s="47"/>
      <c r="CQ279" s="48"/>
      <c r="CR279" s="48"/>
      <c r="CS279" s="48"/>
      <c r="CT279" s="48"/>
      <c r="CU279" s="48"/>
      <c r="CV279" s="48"/>
      <c r="CW279" s="48"/>
      <c r="CX279" s="48"/>
      <c r="CY279" s="48"/>
      <c r="CZ279" s="47"/>
      <c r="DA279" s="47"/>
      <c r="DB279" s="47"/>
      <c r="DC279" s="47"/>
      <c r="DD279" s="47"/>
      <c r="DE279" s="47"/>
      <c r="DF279" s="47"/>
      <c r="DG279" s="47"/>
      <c r="DH279" s="47"/>
    </row>
    <row r="280" spans="1:112" x14ac:dyDescent="0.3">
      <c r="A280" s="122" t="s">
        <v>399</v>
      </c>
      <c r="B280" s="11" t="s">
        <v>400</v>
      </c>
      <c r="C280" s="12">
        <v>2013</v>
      </c>
      <c r="D280" s="11" t="s">
        <v>64</v>
      </c>
      <c r="F280" s="13" t="s">
        <v>65</v>
      </c>
      <c r="G280" s="47"/>
      <c r="H280" s="61">
        <v>2</v>
      </c>
      <c r="I280" s="61">
        <v>1991</v>
      </c>
      <c r="K280" s="14">
        <v>1</v>
      </c>
      <c r="L280" s="14">
        <v>1</v>
      </c>
      <c r="O280" s="14" t="s">
        <v>185</v>
      </c>
      <c r="Q280" s="14" t="s">
        <v>262</v>
      </c>
      <c r="R280" s="12" t="s">
        <v>58</v>
      </c>
      <c r="T280" s="15" t="s">
        <v>188</v>
      </c>
      <c r="U280" s="15" t="s">
        <v>478</v>
      </c>
      <c r="W280" s="52" t="s">
        <v>217</v>
      </c>
      <c r="AB280" s="12" t="s">
        <v>397</v>
      </c>
      <c r="AC280" s="12" t="s">
        <v>401</v>
      </c>
      <c r="AD280" s="12" t="s">
        <v>49</v>
      </c>
      <c r="AE280" s="16" t="s">
        <v>403</v>
      </c>
      <c r="AI280" s="41"/>
      <c r="AJ280" s="17" t="s">
        <v>291</v>
      </c>
      <c r="AK280" s="17" t="s">
        <v>91</v>
      </c>
      <c r="AL280" s="24">
        <v>346.31499811373499</v>
      </c>
      <c r="AT280" s="64" t="s">
        <v>156</v>
      </c>
      <c r="AU280" s="17" t="s">
        <v>277</v>
      </c>
      <c r="AY280" s="28">
        <v>360.85687998197801</v>
      </c>
      <c r="BB280" s="83"/>
      <c r="BF280" s="34" t="s">
        <v>406</v>
      </c>
    </row>
    <row r="281" spans="1:112" x14ac:dyDescent="0.3">
      <c r="A281" s="122" t="s">
        <v>399</v>
      </c>
      <c r="B281" s="11" t="s">
        <v>400</v>
      </c>
      <c r="C281" s="12">
        <v>2013</v>
      </c>
      <c r="D281" s="11" t="s">
        <v>64</v>
      </c>
      <c r="F281" s="13" t="s">
        <v>65</v>
      </c>
      <c r="H281" s="61">
        <v>2</v>
      </c>
      <c r="I281" s="61">
        <v>1991</v>
      </c>
      <c r="K281" s="14">
        <v>1</v>
      </c>
      <c r="L281" s="14">
        <v>1</v>
      </c>
      <c r="O281" s="14" t="s">
        <v>185</v>
      </c>
      <c r="Q281" s="14" t="s">
        <v>262</v>
      </c>
      <c r="R281" s="12" t="s">
        <v>58</v>
      </c>
      <c r="T281" s="15" t="s">
        <v>188</v>
      </c>
      <c r="U281" s="15" t="s">
        <v>478</v>
      </c>
      <c r="W281" s="52" t="s">
        <v>217</v>
      </c>
      <c r="AB281" s="12" t="s">
        <v>397</v>
      </c>
      <c r="AC281" s="12" t="s">
        <v>402</v>
      </c>
      <c r="AD281" s="12" t="s">
        <v>49</v>
      </c>
      <c r="AE281" s="16" t="s">
        <v>403</v>
      </c>
      <c r="AI281" s="41"/>
      <c r="AJ281" s="17" t="s">
        <v>291</v>
      </c>
      <c r="AK281" s="17" t="s">
        <v>91</v>
      </c>
      <c r="AL281" s="24">
        <v>68.558540709398798</v>
      </c>
      <c r="AT281" s="64" t="s">
        <v>156</v>
      </c>
      <c r="AU281" s="17" t="s">
        <v>277</v>
      </c>
      <c r="AY281" s="28">
        <v>68.273565420826998</v>
      </c>
      <c r="BB281" s="83"/>
      <c r="BD281" s="23"/>
      <c r="BE281" s="23"/>
      <c r="BF281" s="34" t="s">
        <v>406</v>
      </c>
    </row>
    <row r="282" spans="1:112" s="49" customFormat="1" x14ac:dyDescent="0.3">
      <c r="A282" s="123" t="s">
        <v>399</v>
      </c>
      <c r="B282" s="46" t="s">
        <v>400</v>
      </c>
      <c r="C282" s="61">
        <v>2013</v>
      </c>
      <c r="D282" s="46" t="s">
        <v>64</v>
      </c>
      <c r="E282" s="61"/>
      <c r="F282" s="47" t="s">
        <v>65</v>
      </c>
      <c r="G282" s="47"/>
      <c r="H282" s="61">
        <v>2</v>
      </c>
      <c r="I282" s="61">
        <v>1991</v>
      </c>
      <c r="J282" s="61"/>
      <c r="K282" s="62">
        <v>1</v>
      </c>
      <c r="L282" s="62">
        <v>1</v>
      </c>
      <c r="M282" s="62"/>
      <c r="N282" s="62"/>
      <c r="O282" s="62" t="s">
        <v>185</v>
      </c>
      <c r="P282" s="62"/>
      <c r="Q282" s="62" t="s">
        <v>262</v>
      </c>
      <c r="R282" s="61" t="s">
        <v>58</v>
      </c>
      <c r="S282" s="61"/>
      <c r="T282" s="63" t="s">
        <v>188</v>
      </c>
      <c r="U282" s="63" t="s">
        <v>478</v>
      </c>
      <c r="V282" s="63"/>
      <c r="W282" s="63" t="s">
        <v>217</v>
      </c>
      <c r="X282" s="63"/>
      <c r="Y282" s="63"/>
      <c r="Z282" s="63"/>
      <c r="AA282" s="63"/>
      <c r="AC282" s="61" t="s">
        <v>21</v>
      </c>
      <c r="AD282" s="61" t="s">
        <v>49</v>
      </c>
      <c r="AE282" s="61" t="s">
        <v>403</v>
      </c>
      <c r="AF282" s="61" t="s">
        <v>405</v>
      </c>
      <c r="AG282" s="64"/>
      <c r="AH282" s="64"/>
      <c r="AI282" s="71"/>
      <c r="AJ282" s="17" t="s">
        <v>291</v>
      </c>
      <c r="AK282" s="64" t="s">
        <v>91</v>
      </c>
      <c r="AL282" s="64">
        <f>AVERAGE(AL280:AL281)</f>
        <v>207.4367694115669</v>
      </c>
      <c r="AM282" s="64" t="s">
        <v>142</v>
      </c>
      <c r="AN282" s="64">
        <v>207.4367694115669</v>
      </c>
      <c r="AO282" s="64"/>
      <c r="AP282" s="64" t="s">
        <v>123</v>
      </c>
      <c r="AQ282" s="64" t="s">
        <v>77</v>
      </c>
      <c r="AR282" s="64"/>
      <c r="AS282" s="64">
        <v>207.4367694115669</v>
      </c>
      <c r="AT282" s="64" t="s">
        <v>156</v>
      </c>
      <c r="AU282" s="64" t="s">
        <v>277</v>
      </c>
      <c r="AV282" s="64">
        <v>2</v>
      </c>
      <c r="AW282" s="64"/>
      <c r="AX282" s="65"/>
      <c r="AY282" s="67">
        <f>AVERAGE(AY280:AY281)</f>
        <v>214.56522270140249</v>
      </c>
      <c r="AZ282" s="70" t="s">
        <v>142</v>
      </c>
      <c r="BA282" s="66">
        <f>_xlfn.STDEV.S(AY280:AY281)</f>
        <v>206.88764578822665</v>
      </c>
      <c r="BB282" s="83"/>
      <c r="BC282" s="66">
        <v>206.88764578822665</v>
      </c>
      <c r="BD282" s="66"/>
      <c r="BE282" s="66">
        <v>2</v>
      </c>
      <c r="BF282" s="68" t="s">
        <v>406</v>
      </c>
      <c r="BG282" s="61"/>
      <c r="BH282" s="61"/>
      <c r="BI282" s="61"/>
      <c r="BJ282" s="61"/>
      <c r="BK282" s="61"/>
      <c r="BL282" s="61"/>
      <c r="BM282" s="61"/>
      <c r="BN282" s="61"/>
      <c r="BO282" s="61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7"/>
      <c r="CI282" s="47"/>
      <c r="CJ282" s="47"/>
      <c r="CK282" s="47"/>
      <c r="CL282" s="47"/>
      <c r="CM282" s="47"/>
      <c r="CN282" s="47"/>
      <c r="CO282" s="47"/>
      <c r="CP282" s="47"/>
      <c r="CQ282" s="48"/>
      <c r="CR282" s="48"/>
      <c r="CS282" s="48"/>
      <c r="CT282" s="48"/>
      <c r="CU282" s="48"/>
      <c r="CV282" s="48"/>
      <c r="CW282" s="48"/>
      <c r="CX282" s="48"/>
      <c r="CY282" s="48"/>
      <c r="CZ282" s="47"/>
      <c r="DA282" s="47"/>
      <c r="DB282" s="47"/>
      <c r="DC282" s="47"/>
      <c r="DD282" s="47"/>
      <c r="DE282" s="47"/>
      <c r="DF282" s="47"/>
      <c r="DG282" s="47"/>
      <c r="DH282" s="47"/>
    </row>
    <row r="283" spans="1:112" x14ac:dyDescent="0.3">
      <c r="A283" s="122" t="s">
        <v>399</v>
      </c>
      <c r="B283" s="11" t="s">
        <v>400</v>
      </c>
      <c r="C283" s="12">
        <v>2013</v>
      </c>
      <c r="D283" s="11" t="s">
        <v>64</v>
      </c>
      <c r="F283" s="13" t="s">
        <v>65</v>
      </c>
      <c r="G283" s="47"/>
      <c r="H283" s="61">
        <v>2</v>
      </c>
      <c r="I283" s="61">
        <v>1991</v>
      </c>
      <c r="K283" s="14">
        <v>1</v>
      </c>
      <c r="L283" s="14">
        <v>1</v>
      </c>
      <c r="O283" s="14" t="s">
        <v>185</v>
      </c>
      <c r="Q283" s="14" t="s">
        <v>262</v>
      </c>
      <c r="R283" s="12" t="s">
        <v>58</v>
      </c>
      <c r="T283" s="15" t="s">
        <v>188</v>
      </c>
      <c r="U283" s="15" t="s">
        <v>478</v>
      </c>
      <c r="W283" s="52" t="s">
        <v>217</v>
      </c>
      <c r="AB283" s="12" t="s">
        <v>397</v>
      </c>
      <c r="AC283" s="12" t="s">
        <v>401</v>
      </c>
      <c r="AD283" s="12" t="s">
        <v>120</v>
      </c>
      <c r="AE283" s="16" t="s">
        <v>404</v>
      </c>
      <c r="AI283" s="41"/>
      <c r="AJ283" s="17" t="s">
        <v>291</v>
      </c>
      <c r="AK283" s="17" t="s">
        <v>91</v>
      </c>
      <c r="AL283" s="24">
        <v>5.0001617730324304</v>
      </c>
      <c r="AT283" s="64" t="s">
        <v>156</v>
      </c>
      <c r="AU283" s="17" t="s">
        <v>277</v>
      </c>
      <c r="AY283" s="28">
        <v>6.9716088328075703</v>
      </c>
      <c r="BB283" s="83"/>
      <c r="BF283" s="34" t="s">
        <v>406</v>
      </c>
    </row>
    <row r="284" spans="1:112" x14ac:dyDescent="0.3">
      <c r="A284" s="122" t="s">
        <v>399</v>
      </c>
      <c r="B284" s="11" t="s">
        <v>400</v>
      </c>
      <c r="C284" s="12">
        <v>2013</v>
      </c>
      <c r="D284" s="11" t="s">
        <v>64</v>
      </c>
      <c r="F284" s="13" t="s">
        <v>65</v>
      </c>
      <c r="H284" s="61">
        <v>2</v>
      </c>
      <c r="I284" s="61">
        <v>1991</v>
      </c>
      <c r="K284" s="14">
        <v>1</v>
      </c>
      <c r="L284" s="14">
        <v>1</v>
      </c>
      <c r="O284" s="14" t="s">
        <v>185</v>
      </c>
      <c r="Q284" s="14" t="s">
        <v>262</v>
      </c>
      <c r="R284" s="12" t="s">
        <v>58</v>
      </c>
      <c r="T284" s="15" t="s">
        <v>188</v>
      </c>
      <c r="U284" s="15" t="s">
        <v>478</v>
      </c>
      <c r="W284" s="52" t="s">
        <v>217</v>
      </c>
      <c r="AB284" s="12" t="s">
        <v>397</v>
      </c>
      <c r="AC284" s="12" t="s">
        <v>402</v>
      </c>
      <c r="AD284" s="12" t="s">
        <v>120</v>
      </c>
      <c r="AE284" s="16" t="s">
        <v>404</v>
      </c>
      <c r="AI284" s="41"/>
      <c r="AJ284" s="17" t="s">
        <v>291</v>
      </c>
      <c r="AK284" s="17" t="s">
        <v>91</v>
      </c>
      <c r="AL284" s="24">
        <v>1.9953085820593699</v>
      </c>
      <c r="AT284" s="64" t="s">
        <v>156</v>
      </c>
      <c r="AU284" s="17" t="s">
        <v>277</v>
      </c>
      <c r="AY284" s="28">
        <v>5.9699911024832097</v>
      </c>
      <c r="BB284" s="83"/>
      <c r="BF284" s="34" t="s">
        <v>406</v>
      </c>
    </row>
    <row r="285" spans="1:112" s="49" customFormat="1" x14ac:dyDescent="0.3">
      <c r="A285" s="123" t="s">
        <v>399</v>
      </c>
      <c r="B285" s="46" t="s">
        <v>400</v>
      </c>
      <c r="C285" s="61">
        <v>2013</v>
      </c>
      <c r="D285" s="46" t="s">
        <v>64</v>
      </c>
      <c r="E285" s="61"/>
      <c r="F285" s="47" t="s">
        <v>65</v>
      </c>
      <c r="G285" s="47"/>
      <c r="H285" s="61">
        <v>2</v>
      </c>
      <c r="I285" s="61">
        <v>1991</v>
      </c>
      <c r="J285" s="61"/>
      <c r="K285" s="62">
        <v>1</v>
      </c>
      <c r="L285" s="62">
        <v>1</v>
      </c>
      <c r="M285" s="62"/>
      <c r="N285" s="62"/>
      <c r="O285" s="62" t="s">
        <v>185</v>
      </c>
      <c r="P285" s="62"/>
      <c r="Q285" s="62" t="s">
        <v>262</v>
      </c>
      <c r="R285" s="61" t="s">
        <v>58</v>
      </c>
      <c r="S285" s="61"/>
      <c r="T285" s="63" t="s">
        <v>188</v>
      </c>
      <c r="U285" s="63" t="s">
        <v>478</v>
      </c>
      <c r="V285" s="63"/>
      <c r="W285" s="63" t="s">
        <v>217</v>
      </c>
      <c r="X285" s="63"/>
      <c r="Y285" s="63"/>
      <c r="Z285" s="63"/>
      <c r="AA285" s="63"/>
      <c r="AC285" s="61" t="s">
        <v>21</v>
      </c>
      <c r="AD285" s="61" t="s">
        <v>120</v>
      </c>
      <c r="AE285" s="61" t="s">
        <v>404</v>
      </c>
      <c r="AF285" s="61" t="s">
        <v>405</v>
      </c>
      <c r="AG285" s="64"/>
      <c r="AH285" s="64"/>
      <c r="AI285" s="71"/>
      <c r="AJ285" s="17" t="s">
        <v>291</v>
      </c>
      <c r="AK285" s="64" t="s">
        <v>91</v>
      </c>
      <c r="AL285" s="64">
        <f>AVERAGE(AL283:AL284)</f>
        <v>3.4977351775459002</v>
      </c>
      <c r="AM285" s="64" t="s">
        <v>142</v>
      </c>
      <c r="AN285" s="64">
        <f>_xlfn.STDEV.S(AL283:AL284)</f>
        <v>2.124752067807087</v>
      </c>
      <c r="AO285" s="64"/>
      <c r="AP285" s="64" t="s">
        <v>123</v>
      </c>
      <c r="AQ285" s="64" t="s">
        <v>77</v>
      </c>
      <c r="AR285" s="64"/>
      <c r="AS285" s="64">
        <v>2.124752067807087</v>
      </c>
      <c r="AT285" s="64" t="s">
        <v>156</v>
      </c>
      <c r="AU285" s="64" t="s">
        <v>277</v>
      </c>
      <c r="AV285" s="64">
        <v>2</v>
      </c>
      <c r="AW285" s="64"/>
      <c r="AX285" s="65"/>
      <c r="AY285" s="67">
        <f>AVERAGE(AY283:AY284)</f>
        <v>6.47079996764539</v>
      </c>
      <c r="AZ285" s="70" t="s">
        <v>142</v>
      </c>
      <c r="BA285" s="66">
        <f>_xlfn.STDEV.S(AY283:AY284)</f>
        <v>0.7082506892690339</v>
      </c>
      <c r="BB285" s="83"/>
      <c r="BC285" s="66">
        <v>0.7082506892690339</v>
      </c>
      <c r="BD285" s="66"/>
      <c r="BE285" s="66">
        <v>2</v>
      </c>
      <c r="BF285" s="68" t="s">
        <v>406</v>
      </c>
      <c r="BG285" s="61"/>
      <c r="BH285" s="61"/>
      <c r="BI285" s="61"/>
      <c r="BJ285" s="61"/>
      <c r="BK285" s="61"/>
      <c r="BL285" s="61"/>
      <c r="BM285" s="61"/>
      <c r="BN285" s="61"/>
      <c r="BO285" s="61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7"/>
      <c r="CI285" s="47"/>
      <c r="CJ285" s="47"/>
      <c r="CK285" s="47"/>
      <c r="CL285" s="47"/>
      <c r="CM285" s="47"/>
      <c r="CN285" s="47"/>
      <c r="CO285" s="47"/>
      <c r="CP285" s="47"/>
      <c r="CQ285" s="48"/>
      <c r="CR285" s="48"/>
      <c r="CS285" s="48"/>
      <c r="CT285" s="48"/>
      <c r="CU285" s="48"/>
      <c r="CV285" s="48"/>
      <c r="CW285" s="48"/>
      <c r="CX285" s="48"/>
      <c r="CY285" s="48"/>
      <c r="CZ285" s="47"/>
      <c r="DA285" s="47"/>
      <c r="DB285" s="47"/>
      <c r="DC285" s="47"/>
      <c r="DD285" s="47"/>
      <c r="DE285" s="47"/>
      <c r="DF285" s="47"/>
      <c r="DG285" s="47"/>
      <c r="DH285" s="47"/>
    </row>
    <row r="286" spans="1:112" x14ac:dyDescent="0.3">
      <c r="A286" s="122" t="s">
        <v>399</v>
      </c>
      <c r="B286" s="11" t="s">
        <v>400</v>
      </c>
      <c r="C286" s="12">
        <v>2013</v>
      </c>
      <c r="D286" s="11" t="s">
        <v>64</v>
      </c>
      <c r="F286" s="13" t="s">
        <v>65</v>
      </c>
      <c r="G286" s="47"/>
      <c r="H286" s="61">
        <v>2</v>
      </c>
      <c r="I286" s="61">
        <v>1991</v>
      </c>
      <c r="K286" s="14">
        <v>1</v>
      </c>
      <c r="L286" s="14">
        <v>1</v>
      </c>
      <c r="O286" s="14" t="s">
        <v>185</v>
      </c>
      <c r="Q286" s="14" t="s">
        <v>262</v>
      </c>
      <c r="R286" s="12" t="s">
        <v>58</v>
      </c>
      <c r="T286" s="15" t="s">
        <v>188</v>
      </c>
      <c r="U286" s="15" t="s">
        <v>478</v>
      </c>
      <c r="W286" s="52" t="s">
        <v>217</v>
      </c>
      <c r="AB286" s="12" t="s">
        <v>397</v>
      </c>
      <c r="AC286" s="12" t="s">
        <v>401</v>
      </c>
      <c r="AD286" s="12" t="s">
        <v>49</v>
      </c>
      <c r="AE286" s="16" t="s">
        <v>404</v>
      </c>
      <c r="AI286" s="41"/>
      <c r="AJ286" s="17" t="s">
        <v>291</v>
      </c>
      <c r="AK286" s="17" t="s">
        <v>91</v>
      </c>
      <c r="AL286" s="24">
        <v>8.0357464758873505</v>
      </c>
      <c r="AT286" s="64" t="s">
        <v>156</v>
      </c>
      <c r="AU286" s="17" t="s">
        <v>277</v>
      </c>
      <c r="AY286" s="28">
        <v>9.9583027546782592</v>
      </c>
      <c r="BB286" s="83"/>
      <c r="BF286" s="34" t="s">
        <v>406</v>
      </c>
    </row>
    <row r="287" spans="1:112" x14ac:dyDescent="0.3">
      <c r="A287" s="122" t="s">
        <v>399</v>
      </c>
      <c r="B287" s="11" t="s">
        <v>400</v>
      </c>
      <c r="C287" s="12">
        <v>2013</v>
      </c>
      <c r="D287" s="11" t="s">
        <v>64</v>
      </c>
      <c r="F287" s="13" t="s">
        <v>65</v>
      </c>
      <c r="H287" s="61">
        <v>2</v>
      </c>
      <c r="I287" s="61">
        <v>1991</v>
      </c>
      <c r="K287" s="14">
        <v>1</v>
      </c>
      <c r="L287" s="14">
        <v>1</v>
      </c>
      <c r="O287" s="14" t="s">
        <v>185</v>
      </c>
      <c r="Q287" s="14" t="s">
        <v>262</v>
      </c>
      <c r="R287" s="12" t="s">
        <v>58</v>
      </c>
      <c r="T287" s="15" t="s">
        <v>188</v>
      </c>
      <c r="U287" s="15" t="s">
        <v>478</v>
      </c>
      <c r="W287" s="52" t="s">
        <v>217</v>
      </c>
      <c r="AB287" s="12" t="s">
        <v>397</v>
      </c>
      <c r="AC287" s="12" t="s">
        <v>402</v>
      </c>
      <c r="AD287" s="12" t="s">
        <v>49</v>
      </c>
      <c r="AE287" s="16" t="s">
        <v>404</v>
      </c>
      <c r="AI287" s="41"/>
      <c r="AJ287" s="17" t="s">
        <v>291</v>
      </c>
      <c r="AK287" s="17" t="s">
        <v>91</v>
      </c>
      <c r="AL287" s="24">
        <v>1.82401818043107</v>
      </c>
      <c r="AT287" s="64" t="s">
        <v>156</v>
      </c>
      <c r="AU287" s="17" t="s">
        <v>277</v>
      </c>
      <c r="AY287" s="28">
        <v>5.9321825631787997</v>
      </c>
      <c r="BB287" s="83"/>
      <c r="BD287" s="23"/>
      <c r="BE287" s="23"/>
      <c r="BF287" s="34" t="s">
        <v>406</v>
      </c>
    </row>
    <row r="288" spans="1:112" s="49" customFormat="1" x14ac:dyDescent="0.3">
      <c r="A288" s="123" t="s">
        <v>399</v>
      </c>
      <c r="B288" s="46" t="s">
        <v>400</v>
      </c>
      <c r="C288" s="61">
        <v>2013</v>
      </c>
      <c r="D288" s="46" t="s">
        <v>64</v>
      </c>
      <c r="E288" s="61"/>
      <c r="F288" s="47" t="s">
        <v>65</v>
      </c>
      <c r="G288" s="47"/>
      <c r="H288" s="61">
        <v>2</v>
      </c>
      <c r="I288" s="61">
        <v>1991</v>
      </c>
      <c r="J288" s="61"/>
      <c r="K288" s="62">
        <v>1</v>
      </c>
      <c r="L288" s="62">
        <v>1</v>
      </c>
      <c r="M288" s="62"/>
      <c r="N288" s="62"/>
      <c r="O288" s="62" t="s">
        <v>185</v>
      </c>
      <c r="P288" s="62"/>
      <c r="Q288" s="62" t="s">
        <v>262</v>
      </c>
      <c r="R288" s="61" t="s">
        <v>58</v>
      </c>
      <c r="S288" s="61"/>
      <c r="T288" s="63" t="s">
        <v>188</v>
      </c>
      <c r="U288" s="63" t="s">
        <v>478</v>
      </c>
      <c r="V288" s="63"/>
      <c r="W288" s="63" t="s">
        <v>217</v>
      </c>
      <c r="X288" s="63"/>
      <c r="Y288" s="63"/>
      <c r="Z288" s="63"/>
      <c r="AA288" s="63"/>
      <c r="AC288" s="61" t="s">
        <v>21</v>
      </c>
      <c r="AD288" s="61" t="s">
        <v>49</v>
      </c>
      <c r="AE288" s="61" t="s">
        <v>404</v>
      </c>
      <c r="AF288" s="61" t="s">
        <v>405</v>
      </c>
      <c r="AG288" s="64"/>
      <c r="AH288" s="64"/>
      <c r="AI288" s="71"/>
      <c r="AJ288" s="17" t="s">
        <v>291</v>
      </c>
      <c r="AK288" s="64" t="s">
        <v>91</v>
      </c>
      <c r="AL288" s="64">
        <f>AVERAGE(AL286:AL287)</f>
        <v>4.9298823281592101</v>
      </c>
      <c r="AM288" s="64" t="s">
        <v>142</v>
      </c>
      <c r="AN288" s="64">
        <f>_xlfn.STDEV.S(AL286:AL287)</f>
        <v>4.3923552006054898</v>
      </c>
      <c r="AO288" s="64"/>
      <c r="AP288" s="64" t="s">
        <v>123</v>
      </c>
      <c r="AQ288" s="64" t="s">
        <v>77</v>
      </c>
      <c r="AR288" s="64"/>
      <c r="AS288" s="64">
        <v>4.3923552006054898</v>
      </c>
      <c r="AT288" s="64" t="s">
        <v>156</v>
      </c>
      <c r="AU288" s="64" t="s">
        <v>277</v>
      </c>
      <c r="AV288" s="64">
        <v>2</v>
      </c>
      <c r="AW288" s="64"/>
      <c r="AX288" s="65"/>
      <c r="AY288" s="67">
        <f>AVERAGE(AY286:AY287)</f>
        <v>7.9452426589285299</v>
      </c>
      <c r="AZ288" s="70" t="s">
        <v>142</v>
      </c>
      <c r="BA288" s="66">
        <f>_xlfn.STDEV.S(AY286:AY287)</f>
        <v>2.8468968892813482</v>
      </c>
      <c r="BB288" s="83"/>
      <c r="BC288" s="66">
        <v>2.8468968892813482</v>
      </c>
      <c r="BD288" s="66"/>
      <c r="BE288" s="66">
        <v>2</v>
      </c>
      <c r="BF288" s="68" t="s">
        <v>406</v>
      </c>
      <c r="BG288" s="61"/>
      <c r="BH288" s="61"/>
      <c r="BI288" s="61"/>
      <c r="BJ288" s="61"/>
      <c r="BK288" s="61"/>
      <c r="BL288" s="61"/>
      <c r="BM288" s="61"/>
      <c r="BN288" s="61"/>
      <c r="BO288" s="61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7"/>
      <c r="CI288" s="47"/>
      <c r="CJ288" s="47"/>
      <c r="CK288" s="47"/>
      <c r="CL288" s="47"/>
      <c r="CM288" s="47"/>
      <c r="CN288" s="47"/>
      <c r="CO288" s="47"/>
      <c r="CP288" s="47"/>
      <c r="CQ288" s="48"/>
      <c r="CR288" s="48"/>
      <c r="CS288" s="48"/>
      <c r="CT288" s="48"/>
      <c r="CU288" s="48"/>
      <c r="CV288" s="48"/>
      <c r="CW288" s="48"/>
      <c r="CX288" s="48"/>
      <c r="CY288" s="48"/>
      <c r="CZ288" s="47"/>
      <c r="DA288" s="47"/>
      <c r="DB288" s="47"/>
      <c r="DC288" s="47"/>
      <c r="DD288" s="47"/>
      <c r="DE288" s="47"/>
      <c r="DF288" s="47"/>
      <c r="DG288" s="47"/>
      <c r="DH288" s="47"/>
    </row>
    <row r="289" spans="1:112" x14ac:dyDescent="0.3">
      <c r="A289" s="122" t="s">
        <v>399</v>
      </c>
      <c r="B289" s="11" t="s">
        <v>400</v>
      </c>
      <c r="C289" s="12">
        <v>2013</v>
      </c>
      <c r="D289" s="11" t="s">
        <v>64</v>
      </c>
      <c r="F289" s="13" t="s">
        <v>65</v>
      </c>
      <c r="G289" s="47"/>
      <c r="H289" s="61">
        <v>6</v>
      </c>
      <c r="I289" s="61">
        <v>1995</v>
      </c>
      <c r="K289" s="14">
        <v>1</v>
      </c>
      <c r="L289" s="14">
        <v>1</v>
      </c>
      <c r="O289" s="14" t="s">
        <v>185</v>
      </c>
      <c r="Q289" s="14" t="s">
        <v>262</v>
      </c>
      <c r="R289" s="12" t="s">
        <v>58</v>
      </c>
      <c r="T289" s="15" t="s">
        <v>188</v>
      </c>
      <c r="U289" s="15" t="s">
        <v>478</v>
      </c>
      <c r="W289" s="52" t="s">
        <v>217</v>
      </c>
      <c r="AB289" s="12" t="s">
        <v>397</v>
      </c>
      <c r="AC289" s="12" t="s">
        <v>401</v>
      </c>
      <c r="AD289" s="12" t="s">
        <v>120</v>
      </c>
      <c r="AE289" s="16" t="s">
        <v>403</v>
      </c>
      <c r="AI289" s="41"/>
      <c r="AJ289" s="17" t="s">
        <v>291</v>
      </c>
      <c r="AK289" s="17" t="s">
        <v>91</v>
      </c>
      <c r="AL289" s="24">
        <v>47.267326732673197</v>
      </c>
      <c r="AT289" s="64" t="s">
        <v>156</v>
      </c>
      <c r="AU289" s="17" t="s">
        <v>277</v>
      </c>
      <c r="AY289" s="28">
        <v>44.217821782178198</v>
      </c>
      <c r="BB289" s="83"/>
    </row>
    <row r="290" spans="1:112" x14ac:dyDescent="0.3">
      <c r="A290" s="122" t="s">
        <v>399</v>
      </c>
      <c r="B290" s="11" t="s">
        <v>400</v>
      </c>
      <c r="C290" s="12">
        <v>2013</v>
      </c>
      <c r="D290" s="11" t="s">
        <v>64</v>
      </c>
      <c r="F290" s="13" t="s">
        <v>65</v>
      </c>
      <c r="H290" s="12">
        <v>6</v>
      </c>
      <c r="I290" s="61">
        <v>1995</v>
      </c>
      <c r="K290" s="14">
        <v>1</v>
      </c>
      <c r="L290" s="14">
        <v>1</v>
      </c>
      <c r="O290" s="14" t="s">
        <v>185</v>
      </c>
      <c r="Q290" s="14" t="s">
        <v>262</v>
      </c>
      <c r="R290" s="12" t="s">
        <v>58</v>
      </c>
      <c r="T290" s="15" t="s">
        <v>188</v>
      </c>
      <c r="U290" s="15" t="s">
        <v>478</v>
      </c>
      <c r="W290" s="52" t="s">
        <v>217</v>
      </c>
      <c r="AB290" s="12" t="s">
        <v>397</v>
      </c>
      <c r="AC290" s="12" t="s">
        <v>402</v>
      </c>
      <c r="AD290" s="12" t="s">
        <v>120</v>
      </c>
      <c r="AE290" s="16" t="s">
        <v>403</v>
      </c>
      <c r="AI290" s="41"/>
      <c r="AJ290" s="17" t="s">
        <v>291</v>
      </c>
      <c r="AK290" s="17" t="s">
        <v>91</v>
      </c>
      <c r="AL290" s="24">
        <v>35.138613861386098</v>
      </c>
      <c r="AT290" s="64" t="s">
        <v>156</v>
      </c>
      <c r="AU290" s="17" t="s">
        <v>277</v>
      </c>
      <c r="AY290" s="28">
        <v>28.900990099009899</v>
      </c>
      <c r="BB290" s="83"/>
    </row>
    <row r="291" spans="1:112" s="49" customFormat="1" x14ac:dyDescent="0.3">
      <c r="A291" s="123" t="s">
        <v>399</v>
      </c>
      <c r="B291" s="46" t="s">
        <v>400</v>
      </c>
      <c r="C291" s="61">
        <v>2013</v>
      </c>
      <c r="D291" s="46" t="s">
        <v>64</v>
      </c>
      <c r="E291" s="61"/>
      <c r="F291" s="47" t="s">
        <v>65</v>
      </c>
      <c r="G291" s="47"/>
      <c r="H291" s="61">
        <v>6</v>
      </c>
      <c r="I291" s="61">
        <v>1995</v>
      </c>
      <c r="J291" s="61"/>
      <c r="K291" s="62">
        <v>1</v>
      </c>
      <c r="L291" s="62">
        <v>1</v>
      </c>
      <c r="M291" s="62"/>
      <c r="N291" s="62"/>
      <c r="O291" s="62" t="s">
        <v>185</v>
      </c>
      <c r="P291" s="62"/>
      <c r="Q291" s="62" t="s">
        <v>262</v>
      </c>
      <c r="R291" s="61" t="s">
        <v>58</v>
      </c>
      <c r="S291" s="61"/>
      <c r="T291" s="63" t="s">
        <v>188</v>
      </c>
      <c r="U291" s="63" t="s">
        <v>478</v>
      </c>
      <c r="V291" s="63"/>
      <c r="W291" s="63" t="s">
        <v>217</v>
      </c>
      <c r="X291" s="63"/>
      <c r="Y291" s="63"/>
      <c r="Z291" s="63"/>
      <c r="AA291" s="63"/>
      <c r="AC291" s="61" t="s">
        <v>21</v>
      </c>
      <c r="AD291" s="61" t="s">
        <v>120</v>
      </c>
      <c r="AE291" s="61" t="s">
        <v>403</v>
      </c>
      <c r="AF291" s="61" t="s">
        <v>405</v>
      </c>
      <c r="AG291" s="64"/>
      <c r="AH291" s="64"/>
      <c r="AI291" s="71"/>
      <c r="AJ291" s="17" t="s">
        <v>291</v>
      </c>
      <c r="AK291" s="64" t="s">
        <v>91</v>
      </c>
      <c r="AL291" s="64">
        <f>AVERAGE(AL289:AL290)</f>
        <v>41.202970297029651</v>
      </c>
      <c r="AM291" s="64" t="s">
        <v>142</v>
      </c>
      <c r="AN291" s="64">
        <f>_xlfn.STDEV.S(AL289:AL290)</f>
        <v>8.576295118351652</v>
      </c>
      <c r="AO291" s="64"/>
      <c r="AP291" s="64" t="s">
        <v>123</v>
      </c>
      <c r="AQ291" s="64" t="s">
        <v>77</v>
      </c>
      <c r="AR291" s="64"/>
      <c r="AS291" s="64">
        <v>8.576295118351652</v>
      </c>
      <c r="AT291" s="64" t="s">
        <v>156</v>
      </c>
      <c r="AU291" s="64" t="s">
        <v>277</v>
      </c>
      <c r="AV291" s="64">
        <v>2</v>
      </c>
      <c r="AW291" s="64"/>
      <c r="AX291" s="65"/>
      <c r="AY291" s="67">
        <f>AVERAGE(AY289:AY290)</f>
        <v>36.559405940594047</v>
      </c>
      <c r="AZ291" s="70" t="s">
        <v>142</v>
      </c>
      <c r="BA291" s="66">
        <f>_xlfn.STDEV.S(AY289:AY290)</f>
        <v>10.830635549461283</v>
      </c>
      <c r="BB291" s="83"/>
      <c r="BC291" s="66">
        <v>10.830635549461283</v>
      </c>
      <c r="BD291" s="66"/>
      <c r="BE291" s="66">
        <v>2</v>
      </c>
      <c r="BF291" s="68"/>
      <c r="BG291" s="61"/>
      <c r="BH291" s="61"/>
      <c r="BI291" s="61"/>
      <c r="BJ291" s="61"/>
      <c r="BK291" s="61"/>
      <c r="BL291" s="61"/>
      <c r="BM291" s="61"/>
      <c r="BN291" s="61"/>
      <c r="BO291" s="61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7"/>
      <c r="CI291" s="47"/>
      <c r="CJ291" s="47"/>
      <c r="CK291" s="47"/>
      <c r="CL291" s="47"/>
      <c r="CM291" s="47"/>
      <c r="CN291" s="47"/>
      <c r="CO291" s="47"/>
      <c r="CP291" s="47"/>
      <c r="CQ291" s="48"/>
      <c r="CR291" s="48"/>
      <c r="CS291" s="48"/>
      <c r="CT291" s="48"/>
      <c r="CU291" s="48"/>
      <c r="CV291" s="48"/>
      <c r="CW291" s="48"/>
      <c r="CX291" s="48"/>
      <c r="CY291" s="48"/>
      <c r="CZ291" s="47"/>
      <c r="DA291" s="47"/>
      <c r="DB291" s="47"/>
      <c r="DC291" s="47"/>
      <c r="DD291" s="47"/>
      <c r="DE291" s="47"/>
      <c r="DF291" s="47"/>
      <c r="DG291" s="47"/>
      <c r="DH291" s="47"/>
    </row>
    <row r="292" spans="1:112" x14ac:dyDescent="0.3">
      <c r="A292" s="122" t="s">
        <v>399</v>
      </c>
      <c r="B292" s="11" t="s">
        <v>400</v>
      </c>
      <c r="C292" s="12">
        <v>2013</v>
      </c>
      <c r="D292" s="11" t="s">
        <v>64</v>
      </c>
      <c r="F292" s="13" t="s">
        <v>65</v>
      </c>
      <c r="H292" s="12">
        <v>6</v>
      </c>
      <c r="I292" s="61">
        <v>1995</v>
      </c>
      <c r="K292" s="14">
        <v>1</v>
      </c>
      <c r="L292" s="14">
        <v>1</v>
      </c>
      <c r="O292" s="14" t="s">
        <v>185</v>
      </c>
      <c r="Q292" s="14" t="s">
        <v>262</v>
      </c>
      <c r="R292" s="12" t="s">
        <v>58</v>
      </c>
      <c r="T292" s="15" t="s">
        <v>188</v>
      </c>
      <c r="U292" s="15" t="s">
        <v>478</v>
      </c>
      <c r="W292" s="52" t="s">
        <v>217</v>
      </c>
      <c r="AB292" s="12" t="s">
        <v>397</v>
      </c>
      <c r="AC292" s="12" t="s">
        <v>401</v>
      </c>
      <c r="AD292" s="12" t="s">
        <v>49</v>
      </c>
      <c r="AE292" s="16" t="s">
        <v>403</v>
      </c>
      <c r="AJ292" s="17" t="s">
        <v>291</v>
      </c>
      <c r="AK292" s="17" t="s">
        <v>91</v>
      </c>
      <c r="AL292" s="24">
        <v>930.55016514996498</v>
      </c>
      <c r="AT292" s="64" t="s">
        <v>156</v>
      </c>
      <c r="AU292" s="17" t="s">
        <v>277</v>
      </c>
      <c r="AY292" s="28">
        <v>360.85687998197801</v>
      </c>
      <c r="BB292" s="83"/>
    </row>
    <row r="293" spans="1:112" x14ac:dyDescent="0.3">
      <c r="A293" s="122" t="s">
        <v>399</v>
      </c>
      <c r="B293" s="11" t="s">
        <v>400</v>
      </c>
      <c r="C293" s="12">
        <v>2013</v>
      </c>
      <c r="D293" s="11" t="s">
        <v>64</v>
      </c>
      <c r="F293" s="13" t="s">
        <v>65</v>
      </c>
      <c r="G293" s="47"/>
      <c r="H293" s="61">
        <v>6</v>
      </c>
      <c r="I293" s="61">
        <v>1995</v>
      </c>
      <c r="K293" s="14">
        <v>1</v>
      </c>
      <c r="L293" s="14">
        <v>1</v>
      </c>
      <c r="O293" s="14" t="s">
        <v>185</v>
      </c>
      <c r="Q293" s="14" t="s">
        <v>262</v>
      </c>
      <c r="R293" s="12" t="s">
        <v>58</v>
      </c>
      <c r="T293" s="15" t="s">
        <v>188</v>
      </c>
      <c r="U293" s="15" t="s">
        <v>478</v>
      </c>
      <c r="W293" s="52" t="s">
        <v>217</v>
      </c>
      <c r="AB293" s="12" t="s">
        <v>397</v>
      </c>
      <c r="AC293" s="16" t="s">
        <v>402</v>
      </c>
      <c r="AD293" s="16" t="s">
        <v>49</v>
      </c>
      <c r="AE293" s="16" t="s">
        <v>403</v>
      </c>
      <c r="AF293" s="16"/>
      <c r="AJ293" s="17" t="s">
        <v>291</v>
      </c>
      <c r="AK293" s="17" t="s">
        <v>91</v>
      </c>
      <c r="AL293" s="24">
        <v>300.90947827809703</v>
      </c>
      <c r="AM293" s="24"/>
      <c r="AP293" s="24"/>
      <c r="AQ293" s="24"/>
      <c r="AT293" s="64" t="s">
        <v>156</v>
      </c>
      <c r="AU293" s="17" t="s">
        <v>277</v>
      </c>
      <c r="AV293" s="24"/>
      <c r="AY293" s="28">
        <v>68.273565420826998</v>
      </c>
      <c r="BB293" s="83"/>
      <c r="BE293" s="23"/>
    </row>
    <row r="294" spans="1:112" s="49" customFormat="1" x14ac:dyDescent="0.3">
      <c r="A294" s="123" t="s">
        <v>399</v>
      </c>
      <c r="B294" s="46" t="s">
        <v>400</v>
      </c>
      <c r="C294" s="61">
        <v>2013</v>
      </c>
      <c r="D294" s="46" t="s">
        <v>64</v>
      </c>
      <c r="E294" s="61"/>
      <c r="F294" s="47" t="s">
        <v>65</v>
      </c>
      <c r="G294" s="47"/>
      <c r="H294" s="61">
        <v>6</v>
      </c>
      <c r="I294" s="61">
        <v>1995</v>
      </c>
      <c r="J294" s="61"/>
      <c r="K294" s="62">
        <v>1</v>
      </c>
      <c r="L294" s="62">
        <v>1</v>
      </c>
      <c r="M294" s="62"/>
      <c r="N294" s="62"/>
      <c r="O294" s="62" t="s">
        <v>185</v>
      </c>
      <c r="P294" s="62"/>
      <c r="Q294" s="62" t="s">
        <v>262</v>
      </c>
      <c r="R294" s="61" t="s">
        <v>58</v>
      </c>
      <c r="S294" s="61"/>
      <c r="T294" s="63" t="s">
        <v>188</v>
      </c>
      <c r="U294" s="63" t="s">
        <v>478</v>
      </c>
      <c r="V294" s="63"/>
      <c r="W294" s="63" t="s">
        <v>217</v>
      </c>
      <c r="X294" s="63"/>
      <c r="Y294" s="63"/>
      <c r="Z294" s="63"/>
      <c r="AA294" s="63"/>
      <c r="AC294" s="61" t="s">
        <v>21</v>
      </c>
      <c r="AD294" s="61" t="s">
        <v>49</v>
      </c>
      <c r="AE294" s="61" t="s">
        <v>403</v>
      </c>
      <c r="AF294" s="61" t="s">
        <v>405</v>
      </c>
      <c r="AG294" s="64"/>
      <c r="AH294" s="64"/>
      <c r="AI294" s="64"/>
      <c r="AJ294" s="17" t="s">
        <v>291</v>
      </c>
      <c r="AK294" s="64" t="s">
        <v>91</v>
      </c>
      <c r="AL294" s="64">
        <f>AVERAGE(AL292:AL293)</f>
        <v>615.729821714031</v>
      </c>
      <c r="AM294" s="64" t="s">
        <v>142</v>
      </c>
      <c r="AN294" s="64">
        <f>_xlfn.STDEV.S(AL292:AL293)</f>
        <v>445.22319939805345</v>
      </c>
      <c r="AO294" s="64"/>
      <c r="AP294" s="64" t="s">
        <v>123</v>
      </c>
      <c r="AQ294" s="64" t="s">
        <v>77</v>
      </c>
      <c r="AR294" s="64"/>
      <c r="AS294" s="64">
        <v>445.22319939805345</v>
      </c>
      <c r="AT294" s="64" t="s">
        <v>156</v>
      </c>
      <c r="AU294" s="64" t="s">
        <v>277</v>
      </c>
      <c r="AV294" s="64">
        <v>2</v>
      </c>
      <c r="AW294" s="64"/>
      <c r="AX294" s="65"/>
      <c r="AY294" s="67">
        <f>AVERAGE(AY292:AY293)</f>
        <v>214.56522270140249</v>
      </c>
      <c r="AZ294" s="70" t="s">
        <v>142</v>
      </c>
      <c r="BA294" s="66">
        <f>_xlfn.STDEV.S(AY292:AY293)</f>
        <v>206.88764578822665</v>
      </c>
      <c r="BB294" s="83"/>
      <c r="BC294" s="66">
        <v>206.88764578822665</v>
      </c>
      <c r="BD294" s="66"/>
      <c r="BE294" s="66">
        <v>2</v>
      </c>
      <c r="BF294" s="68"/>
      <c r="BG294" s="61"/>
      <c r="BH294" s="61"/>
      <c r="BI294" s="61"/>
      <c r="BJ294" s="61"/>
      <c r="BK294" s="61"/>
      <c r="BL294" s="61"/>
      <c r="BM294" s="61"/>
      <c r="BN294" s="61"/>
      <c r="BO294" s="61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7"/>
      <c r="CI294" s="47"/>
      <c r="CJ294" s="47"/>
      <c r="CK294" s="47"/>
      <c r="CL294" s="47"/>
      <c r="CM294" s="47"/>
      <c r="CN294" s="47"/>
      <c r="CO294" s="47"/>
      <c r="CP294" s="47"/>
      <c r="CQ294" s="48"/>
      <c r="CR294" s="48"/>
      <c r="CS294" s="48"/>
      <c r="CT294" s="48"/>
      <c r="CU294" s="48"/>
      <c r="CV294" s="48"/>
      <c r="CW294" s="48"/>
      <c r="CX294" s="48"/>
      <c r="CY294" s="48"/>
      <c r="CZ294" s="47"/>
      <c r="DA294" s="47"/>
      <c r="DB294" s="47"/>
      <c r="DC294" s="47"/>
      <c r="DD294" s="47"/>
      <c r="DE294" s="47"/>
      <c r="DF294" s="47"/>
      <c r="DG294" s="47"/>
      <c r="DH294" s="47"/>
    </row>
    <row r="295" spans="1:112" x14ac:dyDescent="0.3">
      <c r="A295" s="122" t="s">
        <v>399</v>
      </c>
      <c r="B295" s="11" t="s">
        <v>400</v>
      </c>
      <c r="C295" s="12">
        <v>2013</v>
      </c>
      <c r="D295" s="11" t="s">
        <v>64</v>
      </c>
      <c r="F295" s="13" t="s">
        <v>65</v>
      </c>
      <c r="G295" s="47"/>
      <c r="H295" s="61">
        <v>6</v>
      </c>
      <c r="I295" s="61">
        <v>1995</v>
      </c>
      <c r="K295" s="14">
        <v>1</v>
      </c>
      <c r="L295" s="14">
        <v>1</v>
      </c>
      <c r="O295" s="14" t="s">
        <v>185</v>
      </c>
      <c r="Q295" s="14" t="s">
        <v>262</v>
      </c>
      <c r="R295" s="12" t="s">
        <v>58</v>
      </c>
      <c r="T295" s="15" t="s">
        <v>188</v>
      </c>
      <c r="U295" s="15" t="s">
        <v>478</v>
      </c>
      <c r="W295" s="52" t="s">
        <v>217</v>
      </c>
      <c r="AB295" s="12" t="s">
        <v>397</v>
      </c>
      <c r="AC295" s="12" t="s">
        <v>401</v>
      </c>
      <c r="AD295" s="12" t="s">
        <v>120</v>
      </c>
      <c r="AE295" s="16" t="s">
        <v>404</v>
      </c>
      <c r="AJ295" s="17" t="s">
        <v>291</v>
      </c>
      <c r="AK295" s="17" t="s">
        <v>91</v>
      </c>
      <c r="AL295" s="24">
        <v>5.9458869206503202</v>
      </c>
      <c r="AT295" s="64" t="s">
        <v>156</v>
      </c>
      <c r="AU295" s="17" t="s">
        <v>277</v>
      </c>
      <c r="AY295" s="28">
        <v>6.9716088328075703</v>
      </c>
      <c r="BB295" s="83"/>
    </row>
    <row r="296" spans="1:112" x14ac:dyDescent="0.3">
      <c r="A296" s="122" t="s">
        <v>399</v>
      </c>
      <c r="B296" s="11" t="s">
        <v>400</v>
      </c>
      <c r="C296" s="12">
        <v>2013</v>
      </c>
      <c r="D296" s="11" t="s">
        <v>64</v>
      </c>
      <c r="F296" s="13" t="s">
        <v>65</v>
      </c>
      <c r="H296" s="12">
        <v>6</v>
      </c>
      <c r="I296" s="61">
        <v>1995</v>
      </c>
      <c r="K296" s="14">
        <v>1</v>
      </c>
      <c r="L296" s="14">
        <v>1</v>
      </c>
      <c r="O296" s="14" t="s">
        <v>185</v>
      </c>
      <c r="Q296" s="14" t="s">
        <v>262</v>
      </c>
      <c r="R296" s="12" t="s">
        <v>58</v>
      </c>
      <c r="T296" s="15" t="s">
        <v>188</v>
      </c>
      <c r="U296" s="15" t="s">
        <v>478</v>
      </c>
      <c r="W296" s="52" t="s">
        <v>217</v>
      </c>
      <c r="AB296" s="12" t="s">
        <v>397</v>
      </c>
      <c r="AC296" s="16" t="s">
        <v>402</v>
      </c>
      <c r="AD296" s="16" t="s">
        <v>120</v>
      </c>
      <c r="AE296" s="16" t="s">
        <v>404</v>
      </c>
      <c r="AF296" s="16"/>
      <c r="AJ296" s="17" t="s">
        <v>291</v>
      </c>
      <c r="AK296" s="17" t="s">
        <v>91</v>
      </c>
      <c r="AL296" s="24">
        <v>2.9246946534012701</v>
      </c>
      <c r="AM296" s="60"/>
      <c r="AP296" s="24"/>
      <c r="AQ296" s="24"/>
      <c r="AT296" s="64" t="s">
        <v>156</v>
      </c>
      <c r="AU296" s="17" t="s">
        <v>277</v>
      </c>
      <c r="AV296" s="24"/>
      <c r="AY296" s="28">
        <v>5.9699911024832097</v>
      </c>
      <c r="BB296" s="83"/>
    </row>
    <row r="297" spans="1:112" s="49" customFormat="1" x14ac:dyDescent="0.3">
      <c r="A297" s="123" t="s">
        <v>399</v>
      </c>
      <c r="B297" s="46" t="s">
        <v>400</v>
      </c>
      <c r="C297" s="61">
        <v>2013</v>
      </c>
      <c r="D297" s="46" t="s">
        <v>64</v>
      </c>
      <c r="E297" s="61"/>
      <c r="F297" s="47" t="s">
        <v>65</v>
      </c>
      <c r="G297" s="47"/>
      <c r="H297" s="61">
        <v>6</v>
      </c>
      <c r="I297" s="61">
        <v>1995</v>
      </c>
      <c r="J297" s="61"/>
      <c r="K297" s="62">
        <v>1</v>
      </c>
      <c r="L297" s="62">
        <v>1</v>
      </c>
      <c r="M297" s="62"/>
      <c r="N297" s="62"/>
      <c r="O297" s="62" t="s">
        <v>185</v>
      </c>
      <c r="P297" s="62"/>
      <c r="Q297" s="62" t="s">
        <v>262</v>
      </c>
      <c r="R297" s="61" t="s">
        <v>58</v>
      </c>
      <c r="S297" s="61"/>
      <c r="T297" s="63" t="s">
        <v>188</v>
      </c>
      <c r="U297" s="63" t="s">
        <v>478</v>
      </c>
      <c r="V297" s="63"/>
      <c r="W297" s="63" t="s">
        <v>217</v>
      </c>
      <c r="X297" s="63"/>
      <c r="Y297" s="63"/>
      <c r="Z297" s="63"/>
      <c r="AA297" s="63"/>
      <c r="AC297" s="61" t="s">
        <v>21</v>
      </c>
      <c r="AD297" s="61" t="s">
        <v>120</v>
      </c>
      <c r="AE297" s="61" t="s">
        <v>404</v>
      </c>
      <c r="AF297" s="61" t="s">
        <v>405</v>
      </c>
      <c r="AG297" s="64"/>
      <c r="AH297" s="64"/>
      <c r="AI297" s="64"/>
      <c r="AJ297" s="17" t="s">
        <v>291</v>
      </c>
      <c r="AK297" s="64" t="s">
        <v>91</v>
      </c>
      <c r="AL297" s="64">
        <f>AVERAGE(AL295:AL296)</f>
        <v>4.4352907870257949</v>
      </c>
      <c r="AM297" s="64" t="s">
        <v>142</v>
      </c>
      <c r="AN297" s="64">
        <f>_xlfn.STDEV.S(AL295:AL296)</f>
        <v>2.1363055394401633</v>
      </c>
      <c r="AO297" s="64"/>
      <c r="AP297" s="64" t="s">
        <v>123</v>
      </c>
      <c r="AQ297" s="64" t="s">
        <v>77</v>
      </c>
      <c r="AR297" s="64"/>
      <c r="AS297" s="64">
        <v>2.1363055394401633</v>
      </c>
      <c r="AT297" s="64" t="s">
        <v>156</v>
      </c>
      <c r="AU297" s="64" t="s">
        <v>277</v>
      </c>
      <c r="AV297" s="64">
        <v>2</v>
      </c>
      <c r="AW297" s="64"/>
      <c r="AX297" s="65"/>
      <c r="AY297" s="67">
        <f>AVERAGE(AY295:AY296)</f>
        <v>6.47079996764539</v>
      </c>
      <c r="AZ297" s="70" t="s">
        <v>142</v>
      </c>
      <c r="BA297" s="66">
        <f>_xlfn.STDEV.S(AY295:AY296)</f>
        <v>0.7082506892690339</v>
      </c>
      <c r="BB297" s="83"/>
      <c r="BC297" s="66">
        <v>0.7082506892690339</v>
      </c>
      <c r="BD297" s="66"/>
      <c r="BE297" s="66">
        <v>2</v>
      </c>
      <c r="BF297" s="68"/>
      <c r="BG297" s="61"/>
      <c r="BH297" s="61"/>
      <c r="BI297" s="61"/>
      <c r="BJ297" s="61"/>
      <c r="BK297" s="61"/>
      <c r="BL297" s="61"/>
      <c r="BM297" s="61"/>
      <c r="BN297" s="61"/>
      <c r="BO297" s="61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7"/>
      <c r="CI297" s="47"/>
      <c r="CJ297" s="47"/>
      <c r="CK297" s="47"/>
      <c r="CL297" s="47"/>
      <c r="CM297" s="47"/>
      <c r="CN297" s="47"/>
      <c r="CO297" s="47"/>
      <c r="CP297" s="47"/>
      <c r="CQ297" s="48"/>
      <c r="CR297" s="48"/>
      <c r="CS297" s="48"/>
      <c r="CT297" s="48"/>
      <c r="CU297" s="48"/>
      <c r="CV297" s="48"/>
      <c r="CW297" s="48"/>
      <c r="CX297" s="48"/>
      <c r="CY297" s="48"/>
      <c r="CZ297" s="47"/>
      <c r="DA297" s="47"/>
      <c r="DB297" s="47"/>
      <c r="DC297" s="47"/>
      <c r="DD297" s="47"/>
      <c r="DE297" s="47"/>
      <c r="DF297" s="47"/>
      <c r="DG297" s="47"/>
      <c r="DH297" s="47"/>
    </row>
    <row r="298" spans="1:112" x14ac:dyDescent="0.3">
      <c r="A298" s="122" t="s">
        <v>399</v>
      </c>
      <c r="B298" s="11" t="s">
        <v>400</v>
      </c>
      <c r="C298" s="12">
        <v>2013</v>
      </c>
      <c r="D298" s="11" t="s">
        <v>64</v>
      </c>
      <c r="F298" s="13" t="s">
        <v>65</v>
      </c>
      <c r="H298" s="12">
        <v>6</v>
      </c>
      <c r="I298" s="61">
        <v>1995</v>
      </c>
      <c r="K298" s="14">
        <v>1</v>
      </c>
      <c r="L298" s="14">
        <v>1</v>
      </c>
      <c r="O298" s="14" t="s">
        <v>185</v>
      </c>
      <c r="Q298" s="14" t="s">
        <v>262</v>
      </c>
      <c r="R298" s="12" t="s">
        <v>58</v>
      </c>
      <c r="T298" s="15" t="s">
        <v>188</v>
      </c>
      <c r="U298" s="15" t="s">
        <v>478</v>
      </c>
      <c r="W298" s="52" t="s">
        <v>217</v>
      </c>
      <c r="AB298" s="12" t="s">
        <v>397</v>
      </c>
      <c r="AC298" s="12" t="s">
        <v>401</v>
      </c>
      <c r="AD298" s="12" t="s">
        <v>49</v>
      </c>
      <c r="AE298" s="16" t="s">
        <v>404</v>
      </c>
      <c r="AJ298" s="17" t="s">
        <v>291</v>
      </c>
      <c r="AK298" s="17" t="s">
        <v>91</v>
      </c>
      <c r="AL298" s="24">
        <v>38.814464137060803</v>
      </c>
      <c r="AT298" s="64" t="s">
        <v>156</v>
      </c>
      <c r="AU298" s="17" t="s">
        <v>277</v>
      </c>
      <c r="AY298" s="28">
        <v>9.9583027546782592</v>
      </c>
      <c r="BB298" s="83"/>
    </row>
    <row r="299" spans="1:112" x14ac:dyDescent="0.3">
      <c r="A299" s="122" t="s">
        <v>399</v>
      </c>
      <c r="B299" s="11" t="s">
        <v>400</v>
      </c>
      <c r="C299" s="12">
        <v>2013</v>
      </c>
      <c r="D299" s="11" t="s">
        <v>64</v>
      </c>
      <c r="F299" s="13" t="s">
        <v>65</v>
      </c>
      <c r="G299" s="47"/>
      <c r="H299" s="61">
        <v>6</v>
      </c>
      <c r="I299" s="61">
        <v>1995</v>
      </c>
      <c r="K299" s="14">
        <v>1</v>
      </c>
      <c r="L299" s="14">
        <v>1</v>
      </c>
      <c r="O299" s="14" t="s">
        <v>185</v>
      </c>
      <c r="Q299" s="14" t="s">
        <v>262</v>
      </c>
      <c r="R299" s="12" t="s">
        <v>58</v>
      </c>
      <c r="T299" s="15" t="s">
        <v>188</v>
      </c>
      <c r="U299" s="15" t="s">
        <v>478</v>
      </c>
      <c r="W299" s="52" t="s">
        <v>217</v>
      </c>
      <c r="AB299" s="12" t="s">
        <v>397</v>
      </c>
      <c r="AC299" s="12" t="s">
        <v>402</v>
      </c>
      <c r="AD299" s="12" t="s">
        <v>49</v>
      </c>
      <c r="AE299" s="16" t="s">
        <v>404</v>
      </c>
      <c r="AJ299" s="17" t="s">
        <v>291</v>
      </c>
      <c r="AK299" s="17" t="s">
        <v>91</v>
      </c>
      <c r="AL299" s="24">
        <v>6.8351885321773</v>
      </c>
      <c r="AT299" s="64" t="s">
        <v>156</v>
      </c>
      <c r="AU299" s="17" t="s">
        <v>277</v>
      </c>
      <c r="AY299" s="28">
        <v>5.9321825631787997</v>
      </c>
      <c r="BB299" s="83"/>
      <c r="BE299" s="23"/>
    </row>
    <row r="300" spans="1:112" s="49" customFormat="1" x14ac:dyDescent="0.3">
      <c r="A300" s="123" t="s">
        <v>399</v>
      </c>
      <c r="B300" s="46" t="s">
        <v>400</v>
      </c>
      <c r="C300" s="61">
        <v>2013</v>
      </c>
      <c r="D300" s="46" t="s">
        <v>64</v>
      </c>
      <c r="E300" s="61"/>
      <c r="F300" s="47" t="s">
        <v>65</v>
      </c>
      <c r="G300" s="47"/>
      <c r="H300" s="61">
        <v>6</v>
      </c>
      <c r="I300" s="61">
        <v>1995</v>
      </c>
      <c r="J300" s="61"/>
      <c r="K300" s="62">
        <v>1</v>
      </c>
      <c r="L300" s="62">
        <v>1</v>
      </c>
      <c r="M300" s="62"/>
      <c r="N300" s="62"/>
      <c r="O300" s="62" t="s">
        <v>185</v>
      </c>
      <c r="P300" s="62"/>
      <c r="Q300" s="62" t="s">
        <v>262</v>
      </c>
      <c r="R300" s="61" t="s">
        <v>58</v>
      </c>
      <c r="S300" s="61"/>
      <c r="T300" s="63" t="s">
        <v>188</v>
      </c>
      <c r="U300" s="63" t="s">
        <v>478</v>
      </c>
      <c r="V300" s="63"/>
      <c r="W300" s="63" t="s">
        <v>217</v>
      </c>
      <c r="X300" s="63"/>
      <c r="Y300" s="63"/>
      <c r="Z300" s="63"/>
      <c r="AA300" s="63"/>
      <c r="AC300" s="61" t="s">
        <v>21</v>
      </c>
      <c r="AD300" s="61" t="s">
        <v>49</v>
      </c>
      <c r="AE300" s="61" t="s">
        <v>404</v>
      </c>
      <c r="AF300" s="61" t="s">
        <v>405</v>
      </c>
      <c r="AG300" s="64"/>
      <c r="AH300" s="64"/>
      <c r="AI300" s="64"/>
      <c r="AJ300" s="17" t="s">
        <v>291</v>
      </c>
      <c r="AK300" s="64" t="s">
        <v>91</v>
      </c>
      <c r="AL300" s="64">
        <f>AVERAGE(AL298:AL299)</f>
        <v>22.824826334619051</v>
      </c>
      <c r="AM300" s="64" t="s">
        <v>142</v>
      </c>
      <c r="AN300" s="64">
        <f>_xlfn.STDEV.S(AL298:AL299)</f>
        <v>22.612762637646657</v>
      </c>
      <c r="AO300" s="64"/>
      <c r="AP300" s="64" t="s">
        <v>123</v>
      </c>
      <c r="AQ300" s="64" t="s">
        <v>77</v>
      </c>
      <c r="AR300" s="64"/>
      <c r="AS300" s="64">
        <v>22.612762637646657</v>
      </c>
      <c r="AT300" s="64" t="s">
        <v>156</v>
      </c>
      <c r="AU300" s="64" t="s">
        <v>277</v>
      </c>
      <c r="AV300" s="64">
        <v>2</v>
      </c>
      <c r="AW300" s="64"/>
      <c r="AX300" s="65"/>
      <c r="AY300" s="67">
        <f>AVERAGE(AY298:AY299)</f>
        <v>7.9452426589285299</v>
      </c>
      <c r="AZ300" s="70" t="s">
        <v>142</v>
      </c>
      <c r="BA300" s="66">
        <f>_xlfn.STDEV.S(AY298:AY299)</f>
        <v>2.8468968892813482</v>
      </c>
      <c r="BB300" s="83"/>
      <c r="BC300" s="66">
        <v>2.8468968892813482</v>
      </c>
      <c r="BD300" s="66"/>
      <c r="BE300" s="66">
        <v>2</v>
      </c>
      <c r="BF300" s="68"/>
      <c r="BG300" s="61"/>
      <c r="BH300" s="61"/>
      <c r="BI300" s="61"/>
      <c r="BJ300" s="61"/>
      <c r="BK300" s="61"/>
      <c r="BL300" s="61"/>
      <c r="BM300" s="61"/>
      <c r="BN300" s="61"/>
      <c r="BO300" s="61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7"/>
      <c r="CI300" s="47"/>
      <c r="CJ300" s="47"/>
      <c r="CK300" s="47"/>
      <c r="CL300" s="47"/>
      <c r="CM300" s="47"/>
      <c r="CN300" s="47"/>
      <c r="CO300" s="47"/>
      <c r="CP300" s="47"/>
      <c r="CQ300" s="48"/>
      <c r="CR300" s="48"/>
      <c r="CS300" s="48"/>
      <c r="CT300" s="48"/>
      <c r="CU300" s="48"/>
      <c r="CV300" s="48"/>
      <c r="CW300" s="48"/>
      <c r="CX300" s="48"/>
      <c r="CY300" s="48"/>
      <c r="CZ300" s="47"/>
      <c r="DA300" s="47"/>
      <c r="DB300" s="47"/>
      <c r="DC300" s="47"/>
      <c r="DD300" s="47"/>
      <c r="DE300" s="47"/>
      <c r="DF300" s="47"/>
      <c r="DG300" s="47"/>
      <c r="DH300" s="47"/>
    </row>
    <row r="301" spans="1:112" x14ac:dyDescent="0.3">
      <c r="A301" s="122" t="s">
        <v>399</v>
      </c>
      <c r="B301" s="11" t="s">
        <v>400</v>
      </c>
      <c r="C301" s="12">
        <v>2013</v>
      </c>
      <c r="D301" s="11" t="s">
        <v>64</v>
      </c>
      <c r="F301" s="13" t="s">
        <v>65</v>
      </c>
      <c r="H301" s="12">
        <v>13</v>
      </c>
      <c r="I301" s="12">
        <v>2002</v>
      </c>
      <c r="K301" s="14">
        <v>1</v>
      </c>
      <c r="L301" s="14">
        <v>1</v>
      </c>
      <c r="O301" s="14" t="s">
        <v>185</v>
      </c>
      <c r="Q301" s="14" t="s">
        <v>262</v>
      </c>
      <c r="R301" s="12" t="s">
        <v>58</v>
      </c>
      <c r="T301" s="15" t="s">
        <v>188</v>
      </c>
      <c r="U301" s="15" t="s">
        <v>478</v>
      </c>
      <c r="W301" s="52" t="s">
        <v>217</v>
      </c>
      <c r="AB301" s="12" t="s">
        <v>397</v>
      </c>
      <c r="AC301" s="12" t="s">
        <v>401</v>
      </c>
      <c r="AD301" s="12" t="s">
        <v>120</v>
      </c>
      <c r="AE301" s="16" t="s">
        <v>403</v>
      </c>
      <c r="AH301" s="64" t="s">
        <v>489</v>
      </c>
      <c r="AI301" s="17">
        <v>85</v>
      </c>
      <c r="AJ301" s="17" t="s">
        <v>291</v>
      </c>
      <c r="AK301" s="17" t="s">
        <v>91</v>
      </c>
      <c r="AL301" s="24">
        <v>64.247524752475201</v>
      </c>
      <c r="AS301" s="64"/>
      <c r="AT301" s="64" t="s">
        <v>156</v>
      </c>
      <c r="AU301" s="17" t="s">
        <v>277</v>
      </c>
      <c r="AY301" s="28">
        <v>44.217821782178198</v>
      </c>
      <c r="BB301" s="83"/>
    </row>
    <row r="302" spans="1:112" x14ac:dyDescent="0.3">
      <c r="A302" s="122" t="s">
        <v>399</v>
      </c>
      <c r="B302" s="11" t="s">
        <v>400</v>
      </c>
      <c r="C302" s="12">
        <v>2013</v>
      </c>
      <c r="D302" s="11" t="s">
        <v>64</v>
      </c>
      <c r="F302" s="13" t="s">
        <v>65</v>
      </c>
      <c r="G302" s="47"/>
      <c r="H302" s="12">
        <v>13</v>
      </c>
      <c r="I302" s="12">
        <v>2002</v>
      </c>
      <c r="K302" s="14">
        <v>1</v>
      </c>
      <c r="L302" s="14">
        <v>1</v>
      </c>
      <c r="O302" s="14" t="s">
        <v>185</v>
      </c>
      <c r="Q302" s="14" t="s">
        <v>262</v>
      </c>
      <c r="R302" s="12" t="s">
        <v>58</v>
      </c>
      <c r="T302" s="15" t="s">
        <v>188</v>
      </c>
      <c r="U302" s="15" t="s">
        <v>478</v>
      </c>
      <c r="W302" s="52" t="s">
        <v>217</v>
      </c>
      <c r="AB302" s="12" t="s">
        <v>397</v>
      </c>
      <c r="AC302" s="12" t="s">
        <v>402</v>
      </c>
      <c r="AD302" s="12" t="s">
        <v>120</v>
      </c>
      <c r="AE302" s="16" t="s">
        <v>403</v>
      </c>
      <c r="AH302" s="64" t="s">
        <v>489</v>
      </c>
      <c r="AI302" s="17">
        <v>22</v>
      </c>
      <c r="AJ302" s="17" t="s">
        <v>291</v>
      </c>
      <c r="AK302" s="17" t="s">
        <v>91</v>
      </c>
      <c r="AL302" s="24">
        <v>48.237623762376202</v>
      </c>
      <c r="AM302" s="24"/>
      <c r="AS302" s="64"/>
      <c r="AT302" s="64" t="s">
        <v>156</v>
      </c>
      <c r="AU302" s="17" t="s">
        <v>277</v>
      </c>
      <c r="AY302" s="28">
        <v>28.900990099009899</v>
      </c>
      <c r="BB302" s="83"/>
    </row>
    <row r="303" spans="1:112" s="49" customFormat="1" x14ac:dyDescent="0.3">
      <c r="A303" s="123" t="s">
        <v>399</v>
      </c>
      <c r="B303" s="46" t="s">
        <v>400</v>
      </c>
      <c r="C303" s="61">
        <v>2013</v>
      </c>
      <c r="D303" s="46" t="s">
        <v>64</v>
      </c>
      <c r="E303" s="61"/>
      <c r="F303" s="47" t="s">
        <v>65</v>
      </c>
      <c r="G303" s="47"/>
      <c r="H303" s="61">
        <v>13</v>
      </c>
      <c r="I303" s="61">
        <v>2002</v>
      </c>
      <c r="J303" s="61"/>
      <c r="K303" s="62">
        <v>1</v>
      </c>
      <c r="L303" s="62">
        <v>1</v>
      </c>
      <c r="M303" s="62"/>
      <c r="N303" s="62"/>
      <c r="O303" s="62" t="s">
        <v>185</v>
      </c>
      <c r="P303" s="62"/>
      <c r="Q303" s="62" t="s">
        <v>262</v>
      </c>
      <c r="R303" s="61" t="s">
        <v>58</v>
      </c>
      <c r="S303" s="61"/>
      <c r="T303" s="63" t="s">
        <v>188</v>
      </c>
      <c r="U303" s="63" t="s">
        <v>478</v>
      </c>
      <c r="V303" s="63"/>
      <c r="W303" s="63" t="s">
        <v>217</v>
      </c>
      <c r="X303" s="63"/>
      <c r="Y303" s="63"/>
      <c r="Z303" s="63"/>
      <c r="AA303" s="63"/>
      <c r="AC303" s="61" t="s">
        <v>21</v>
      </c>
      <c r="AD303" s="61" t="s">
        <v>120</v>
      </c>
      <c r="AE303" s="61" t="s">
        <v>403</v>
      </c>
      <c r="AF303" s="61" t="s">
        <v>405</v>
      </c>
      <c r="AG303" s="64"/>
      <c r="AH303" s="64" t="s">
        <v>489</v>
      </c>
      <c r="AI303" s="64">
        <f>AVERAGE(AI301:AI302)</f>
        <v>53.5</v>
      </c>
      <c r="AJ303" s="17" t="s">
        <v>291</v>
      </c>
      <c r="AK303" s="64" t="s">
        <v>91</v>
      </c>
      <c r="AL303" s="64">
        <f>AVERAGE(AL301:AL302)</f>
        <v>56.242574257425701</v>
      </c>
      <c r="AM303" s="64" t="s">
        <v>142</v>
      </c>
      <c r="AN303" s="64">
        <f>_xlfn.STDEV.S(AL301:AL302)</f>
        <v>11.320709556224234</v>
      </c>
      <c r="AO303" s="64"/>
      <c r="AP303" s="64" t="s">
        <v>123</v>
      </c>
      <c r="AQ303" s="64" t="s">
        <v>77</v>
      </c>
      <c r="AR303" s="64"/>
      <c r="AS303" s="64">
        <v>11.320709556224234</v>
      </c>
      <c r="AT303" s="64" t="s">
        <v>156</v>
      </c>
      <c r="AU303" s="64" t="s">
        <v>277</v>
      </c>
      <c r="AV303" s="64">
        <v>2</v>
      </c>
      <c r="AW303" s="64"/>
      <c r="AX303" s="65"/>
      <c r="AY303" s="67">
        <f>AVERAGE(AY301:AY302)</f>
        <v>36.559405940594047</v>
      </c>
      <c r="AZ303" s="70" t="s">
        <v>142</v>
      </c>
      <c r="BA303" s="66">
        <f>_xlfn.STDEV.S(AY301:AY302)</f>
        <v>10.830635549461283</v>
      </c>
      <c r="BB303" s="83"/>
      <c r="BC303" s="66">
        <v>10.830635549461283</v>
      </c>
      <c r="BD303" s="66"/>
      <c r="BE303" s="66">
        <v>2</v>
      </c>
      <c r="BF303" s="68"/>
      <c r="BG303" s="61"/>
      <c r="BH303" s="61"/>
      <c r="BI303" s="61"/>
      <c r="BJ303" s="61"/>
      <c r="BK303" s="61"/>
      <c r="BL303" s="61"/>
      <c r="BM303" s="61"/>
      <c r="BN303" s="61"/>
      <c r="BO303" s="61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7"/>
      <c r="CI303" s="47"/>
      <c r="CJ303" s="47"/>
      <c r="CK303" s="47"/>
      <c r="CL303" s="47"/>
      <c r="CM303" s="47"/>
      <c r="CN303" s="47"/>
      <c r="CO303" s="47"/>
      <c r="CP303" s="47"/>
      <c r="CQ303" s="48"/>
      <c r="CR303" s="48"/>
      <c r="CS303" s="48"/>
      <c r="CT303" s="48"/>
      <c r="CU303" s="48"/>
      <c r="CV303" s="48"/>
      <c r="CW303" s="48"/>
      <c r="CX303" s="48"/>
      <c r="CY303" s="48"/>
      <c r="CZ303" s="47"/>
      <c r="DA303" s="47"/>
      <c r="DB303" s="47"/>
      <c r="DC303" s="47"/>
      <c r="DD303" s="47"/>
      <c r="DE303" s="47"/>
      <c r="DF303" s="47"/>
      <c r="DG303" s="47"/>
      <c r="DH303" s="47"/>
    </row>
    <row r="304" spans="1:112" x14ac:dyDescent="0.3">
      <c r="A304" s="122" t="s">
        <v>399</v>
      </c>
      <c r="B304" s="11" t="s">
        <v>400</v>
      </c>
      <c r="C304" s="12">
        <v>2013</v>
      </c>
      <c r="D304" s="11" t="s">
        <v>64</v>
      </c>
      <c r="F304" s="13" t="s">
        <v>65</v>
      </c>
      <c r="H304" s="12">
        <v>13</v>
      </c>
      <c r="I304" s="12">
        <v>2002</v>
      </c>
      <c r="K304" s="14">
        <v>1</v>
      </c>
      <c r="L304" s="14">
        <v>1</v>
      </c>
      <c r="O304" s="14" t="s">
        <v>185</v>
      </c>
      <c r="Q304" s="14" t="s">
        <v>262</v>
      </c>
      <c r="R304" s="12" t="s">
        <v>58</v>
      </c>
      <c r="T304" s="15" t="s">
        <v>188</v>
      </c>
      <c r="U304" s="15" t="s">
        <v>478</v>
      </c>
      <c r="W304" s="52" t="s">
        <v>217</v>
      </c>
      <c r="AB304" s="12" t="s">
        <v>397</v>
      </c>
      <c r="AC304" s="12" t="s">
        <v>401</v>
      </c>
      <c r="AD304" s="12" t="s">
        <v>49</v>
      </c>
      <c r="AE304" s="16" t="s">
        <v>403</v>
      </c>
      <c r="AH304" s="64" t="s">
        <v>489</v>
      </c>
      <c r="AI304" s="17">
        <v>85</v>
      </c>
      <c r="AJ304" s="17" t="s">
        <v>291</v>
      </c>
      <c r="AK304" s="17" t="s">
        <v>91</v>
      </c>
      <c r="AL304" s="24">
        <v>1115.72710766366</v>
      </c>
      <c r="AS304" s="64"/>
      <c r="AT304" s="64" t="s">
        <v>156</v>
      </c>
      <c r="AU304" s="17" t="s">
        <v>277</v>
      </c>
      <c r="AY304" s="28">
        <v>360.85687998197801</v>
      </c>
      <c r="BB304" s="83"/>
    </row>
    <row r="305" spans="1:112" x14ac:dyDescent="0.3">
      <c r="A305" s="122" t="s">
        <v>399</v>
      </c>
      <c r="B305" s="11" t="s">
        <v>400</v>
      </c>
      <c r="C305" s="12">
        <v>2013</v>
      </c>
      <c r="D305" s="11" t="s">
        <v>64</v>
      </c>
      <c r="F305" s="13" t="s">
        <v>65</v>
      </c>
      <c r="G305" s="47"/>
      <c r="H305" s="12">
        <v>13</v>
      </c>
      <c r="I305" s="12">
        <v>2002</v>
      </c>
      <c r="K305" s="14">
        <v>1</v>
      </c>
      <c r="L305" s="14">
        <v>1</v>
      </c>
      <c r="O305" s="14" t="s">
        <v>185</v>
      </c>
      <c r="Q305" s="14" t="s">
        <v>262</v>
      </c>
      <c r="R305" s="12" t="s">
        <v>58</v>
      </c>
      <c r="T305" s="15" t="s">
        <v>188</v>
      </c>
      <c r="U305" s="15" t="s">
        <v>478</v>
      </c>
      <c r="W305" s="52" t="s">
        <v>217</v>
      </c>
      <c r="AB305" s="12" t="s">
        <v>397</v>
      </c>
      <c r="AC305" s="12" t="s">
        <v>402</v>
      </c>
      <c r="AD305" s="12" t="s">
        <v>49</v>
      </c>
      <c r="AE305" s="16" t="s">
        <v>403</v>
      </c>
      <c r="AH305" s="64" t="s">
        <v>489</v>
      </c>
      <c r="AI305" s="17">
        <v>22</v>
      </c>
      <c r="AJ305" s="17" t="s">
        <v>291</v>
      </c>
      <c r="AK305" s="17" t="s">
        <v>91</v>
      </c>
      <c r="AL305" s="24">
        <v>519.69396368057801</v>
      </c>
      <c r="AS305" s="64"/>
      <c r="AT305" s="64" t="s">
        <v>156</v>
      </c>
      <c r="AU305" s="17" t="s">
        <v>277</v>
      </c>
      <c r="AY305" s="28">
        <v>68.273565420826998</v>
      </c>
      <c r="BB305" s="83"/>
      <c r="BE305" s="23"/>
    </row>
    <row r="306" spans="1:112" s="49" customFormat="1" x14ac:dyDescent="0.3">
      <c r="A306" s="123" t="s">
        <v>399</v>
      </c>
      <c r="B306" s="46" t="s">
        <v>400</v>
      </c>
      <c r="C306" s="61">
        <v>2013</v>
      </c>
      <c r="D306" s="46" t="s">
        <v>64</v>
      </c>
      <c r="E306" s="61"/>
      <c r="F306" s="47" t="s">
        <v>65</v>
      </c>
      <c r="G306" s="47"/>
      <c r="H306" s="61">
        <v>13</v>
      </c>
      <c r="I306" s="61">
        <v>2002</v>
      </c>
      <c r="J306" s="61"/>
      <c r="K306" s="62">
        <v>1</v>
      </c>
      <c r="L306" s="62">
        <v>1</v>
      </c>
      <c r="M306" s="62"/>
      <c r="N306" s="62"/>
      <c r="O306" s="62" t="s">
        <v>185</v>
      </c>
      <c r="P306" s="62"/>
      <c r="Q306" s="62" t="s">
        <v>262</v>
      </c>
      <c r="R306" s="61" t="s">
        <v>58</v>
      </c>
      <c r="S306" s="61"/>
      <c r="T306" s="63" t="s">
        <v>188</v>
      </c>
      <c r="U306" s="63" t="s">
        <v>478</v>
      </c>
      <c r="V306" s="63"/>
      <c r="W306" s="63" t="s">
        <v>217</v>
      </c>
      <c r="X306" s="63"/>
      <c r="Y306" s="63"/>
      <c r="Z306" s="63"/>
      <c r="AA306" s="63"/>
      <c r="AC306" s="61" t="s">
        <v>21</v>
      </c>
      <c r="AD306" s="61" t="s">
        <v>49</v>
      </c>
      <c r="AE306" s="61" t="s">
        <v>403</v>
      </c>
      <c r="AF306" s="61" t="s">
        <v>405</v>
      </c>
      <c r="AG306" s="64"/>
      <c r="AH306" s="64" t="s">
        <v>489</v>
      </c>
      <c r="AI306" s="64">
        <f>AVERAGE(AI304:AI305)</f>
        <v>53.5</v>
      </c>
      <c r="AJ306" s="17" t="s">
        <v>291</v>
      </c>
      <c r="AK306" s="64" t="s">
        <v>91</v>
      </c>
      <c r="AL306" s="64">
        <f>AVERAGE(AL304:AL305)</f>
        <v>817.71053567211902</v>
      </c>
      <c r="AM306" s="64" t="s">
        <v>142</v>
      </c>
      <c r="AN306" s="64">
        <f>_xlfn.STDEV.S(AL304:AL305)</f>
        <v>421.45907792237523</v>
      </c>
      <c r="AO306" s="64"/>
      <c r="AP306" s="64" t="s">
        <v>123</v>
      </c>
      <c r="AQ306" s="64" t="s">
        <v>77</v>
      </c>
      <c r="AR306" s="64"/>
      <c r="AS306" s="64">
        <v>421.45907792237523</v>
      </c>
      <c r="AT306" s="64" t="s">
        <v>156</v>
      </c>
      <c r="AU306" s="64" t="s">
        <v>277</v>
      </c>
      <c r="AV306" s="64">
        <v>2</v>
      </c>
      <c r="AW306" s="64"/>
      <c r="AX306" s="65"/>
      <c r="AY306" s="67">
        <f>AVERAGE(AY304:AY305)</f>
        <v>214.56522270140249</v>
      </c>
      <c r="AZ306" s="70" t="s">
        <v>142</v>
      </c>
      <c r="BA306" s="66">
        <f>_xlfn.STDEV.S(AY304:AY305)</f>
        <v>206.88764578822665</v>
      </c>
      <c r="BB306" s="83"/>
      <c r="BC306" s="66">
        <v>206.88764578822665</v>
      </c>
      <c r="BD306" s="66"/>
      <c r="BE306" s="66">
        <v>2</v>
      </c>
      <c r="BF306" s="68"/>
      <c r="BG306" s="61"/>
      <c r="BH306" s="61"/>
      <c r="BI306" s="61"/>
      <c r="BJ306" s="61"/>
      <c r="BK306" s="61"/>
      <c r="BL306" s="61"/>
      <c r="BM306" s="61"/>
      <c r="BN306" s="61"/>
      <c r="BO306" s="61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7"/>
      <c r="CI306" s="47"/>
      <c r="CJ306" s="47"/>
      <c r="CK306" s="47"/>
      <c r="CL306" s="47"/>
      <c r="CM306" s="47"/>
      <c r="CN306" s="47"/>
      <c r="CO306" s="47"/>
      <c r="CP306" s="47"/>
      <c r="CQ306" s="48"/>
      <c r="CR306" s="48"/>
      <c r="CS306" s="48"/>
      <c r="CT306" s="48"/>
      <c r="CU306" s="48"/>
      <c r="CV306" s="48"/>
      <c r="CW306" s="48"/>
      <c r="CX306" s="48"/>
      <c r="CY306" s="48"/>
      <c r="CZ306" s="47"/>
      <c r="DA306" s="47"/>
      <c r="DB306" s="47"/>
      <c r="DC306" s="47"/>
      <c r="DD306" s="47"/>
      <c r="DE306" s="47"/>
      <c r="DF306" s="47"/>
      <c r="DG306" s="47"/>
      <c r="DH306" s="47"/>
    </row>
    <row r="307" spans="1:112" x14ac:dyDescent="0.3">
      <c r="A307" s="122" t="s">
        <v>399</v>
      </c>
      <c r="B307" s="11" t="s">
        <v>400</v>
      </c>
      <c r="C307" s="12">
        <v>2013</v>
      </c>
      <c r="D307" s="11" t="s">
        <v>64</v>
      </c>
      <c r="F307" s="13" t="s">
        <v>65</v>
      </c>
      <c r="H307" s="12">
        <v>13</v>
      </c>
      <c r="I307" s="12">
        <v>2002</v>
      </c>
      <c r="K307" s="14">
        <v>1</v>
      </c>
      <c r="L307" s="14">
        <v>1</v>
      </c>
      <c r="O307" s="14" t="s">
        <v>185</v>
      </c>
      <c r="Q307" s="14" t="s">
        <v>262</v>
      </c>
      <c r="R307" s="12" t="s">
        <v>58</v>
      </c>
      <c r="T307" s="15" t="s">
        <v>188</v>
      </c>
      <c r="U307" s="15" t="s">
        <v>478</v>
      </c>
      <c r="W307" s="52" t="s">
        <v>217</v>
      </c>
      <c r="AB307" s="12" t="s">
        <v>397</v>
      </c>
      <c r="AC307" s="12" t="s">
        <v>401</v>
      </c>
      <c r="AD307" s="12" t="s">
        <v>120</v>
      </c>
      <c r="AE307" s="16" t="s">
        <v>404</v>
      </c>
      <c r="AH307" s="64" t="s">
        <v>489</v>
      </c>
      <c r="AI307" s="17">
        <v>85</v>
      </c>
      <c r="AJ307" s="17" t="s">
        <v>291</v>
      </c>
      <c r="AK307" s="17" t="s">
        <v>91</v>
      </c>
      <c r="AL307" s="24">
        <v>17.908112917576599</v>
      </c>
      <c r="AS307" s="64"/>
      <c r="AT307" s="64" t="s">
        <v>156</v>
      </c>
      <c r="AU307" s="17" t="s">
        <v>277</v>
      </c>
      <c r="AY307" s="28">
        <v>6.9716088328075703</v>
      </c>
      <c r="BB307" s="83"/>
    </row>
    <row r="308" spans="1:112" x14ac:dyDescent="0.3">
      <c r="A308" s="122" t="s">
        <v>399</v>
      </c>
      <c r="B308" s="11" t="s">
        <v>400</v>
      </c>
      <c r="C308" s="12">
        <v>2013</v>
      </c>
      <c r="D308" s="11" t="s">
        <v>64</v>
      </c>
      <c r="F308" s="13" t="s">
        <v>65</v>
      </c>
      <c r="G308" s="47"/>
      <c r="H308" s="12">
        <v>13</v>
      </c>
      <c r="I308" s="12">
        <v>2002</v>
      </c>
      <c r="K308" s="14">
        <v>1</v>
      </c>
      <c r="L308" s="14">
        <v>1</v>
      </c>
      <c r="O308" s="14" t="s">
        <v>185</v>
      </c>
      <c r="Q308" s="14" t="s">
        <v>262</v>
      </c>
      <c r="R308" s="12" t="s">
        <v>58</v>
      </c>
      <c r="T308" s="15" t="s">
        <v>188</v>
      </c>
      <c r="U308" s="15" t="s">
        <v>478</v>
      </c>
      <c r="W308" s="52" t="s">
        <v>217</v>
      </c>
      <c r="AB308" s="12" t="s">
        <v>397</v>
      </c>
      <c r="AC308" s="12" t="s">
        <v>402</v>
      </c>
      <c r="AD308" s="12" t="s">
        <v>120</v>
      </c>
      <c r="AE308" s="16" t="s">
        <v>404</v>
      </c>
      <c r="AH308" s="64" t="s">
        <v>489</v>
      </c>
      <c r="AI308" s="17">
        <v>22</v>
      </c>
      <c r="AJ308" s="17" t="s">
        <v>291</v>
      </c>
      <c r="AK308" s="17" t="s">
        <v>91</v>
      </c>
      <c r="AL308" s="24">
        <v>5.9051201164765796</v>
      </c>
      <c r="AS308" s="64"/>
      <c r="AT308" s="64" t="s">
        <v>156</v>
      </c>
      <c r="AU308" s="17" t="s">
        <v>277</v>
      </c>
      <c r="AY308" s="28">
        <v>5.9699911024832097</v>
      </c>
      <c r="BB308" s="83"/>
    </row>
    <row r="309" spans="1:112" s="49" customFormat="1" x14ac:dyDescent="0.3">
      <c r="A309" s="123" t="s">
        <v>399</v>
      </c>
      <c r="B309" s="46" t="s">
        <v>400</v>
      </c>
      <c r="C309" s="61">
        <v>2013</v>
      </c>
      <c r="D309" s="46" t="s">
        <v>64</v>
      </c>
      <c r="E309" s="61"/>
      <c r="F309" s="47" t="s">
        <v>65</v>
      </c>
      <c r="G309" s="47"/>
      <c r="H309" s="61">
        <v>13</v>
      </c>
      <c r="I309" s="61">
        <v>2002</v>
      </c>
      <c r="J309" s="61"/>
      <c r="K309" s="62">
        <v>1</v>
      </c>
      <c r="L309" s="62">
        <v>1</v>
      </c>
      <c r="M309" s="62"/>
      <c r="N309" s="62"/>
      <c r="O309" s="62" t="s">
        <v>185</v>
      </c>
      <c r="P309" s="62"/>
      <c r="Q309" s="62" t="s">
        <v>262</v>
      </c>
      <c r="R309" s="61" t="s">
        <v>58</v>
      </c>
      <c r="S309" s="61"/>
      <c r="T309" s="63" t="s">
        <v>188</v>
      </c>
      <c r="U309" s="63" t="s">
        <v>478</v>
      </c>
      <c r="V309" s="63"/>
      <c r="W309" s="63" t="s">
        <v>217</v>
      </c>
      <c r="X309" s="63"/>
      <c r="Y309" s="63"/>
      <c r="Z309" s="63"/>
      <c r="AA309" s="63"/>
      <c r="AC309" s="61" t="s">
        <v>21</v>
      </c>
      <c r="AD309" s="61" t="s">
        <v>120</v>
      </c>
      <c r="AE309" s="61" t="s">
        <v>404</v>
      </c>
      <c r="AF309" s="61" t="s">
        <v>405</v>
      </c>
      <c r="AG309" s="64"/>
      <c r="AH309" s="64" t="s">
        <v>489</v>
      </c>
      <c r="AI309" s="64">
        <f>AVERAGE(AI307:AI308)</f>
        <v>53.5</v>
      </c>
      <c r="AJ309" s="17" t="s">
        <v>291</v>
      </c>
      <c r="AK309" s="64" t="s">
        <v>91</v>
      </c>
      <c r="AL309" s="64">
        <f>AVERAGE(AL307:AL308)</f>
        <v>11.906616517026588</v>
      </c>
      <c r="AM309" s="64" t="s">
        <v>142</v>
      </c>
      <c r="AN309" s="64">
        <f>_xlfn.STDEV.S(AL307:AL308)</f>
        <v>8.4873976041911376</v>
      </c>
      <c r="AO309" s="64"/>
      <c r="AP309" s="64" t="s">
        <v>123</v>
      </c>
      <c r="AQ309" s="64" t="s">
        <v>77</v>
      </c>
      <c r="AR309" s="64"/>
      <c r="AS309" s="64">
        <v>8.4873976041911376</v>
      </c>
      <c r="AT309" s="64" t="s">
        <v>156</v>
      </c>
      <c r="AU309" s="64" t="s">
        <v>277</v>
      </c>
      <c r="AV309" s="64">
        <v>2</v>
      </c>
      <c r="AW309" s="64"/>
      <c r="AX309" s="65"/>
      <c r="AY309" s="67">
        <f>AVERAGE(AY307:AY308)</f>
        <v>6.47079996764539</v>
      </c>
      <c r="AZ309" s="70" t="s">
        <v>142</v>
      </c>
      <c r="BA309" s="66">
        <f>_xlfn.STDEV.S(AY307:AY308)</f>
        <v>0.7082506892690339</v>
      </c>
      <c r="BB309" s="83"/>
      <c r="BC309" s="66">
        <v>0.7082506892690339</v>
      </c>
      <c r="BD309" s="66"/>
      <c r="BE309" s="66">
        <v>2</v>
      </c>
      <c r="BF309" s="68"/>
      <c r="BG309" s="61"/>
      <c r="BH309" s="61"/>
      <c r="BI309" s="61"/>
      <c r="BJ309" s="61"/>
      <c r="BK309" s="61"/>
      <c r="BL309" s="61"/>
      <c r="BM309" s="61"/>
      <c r="BN309" s="61"/>
      <c r="BO309" s="61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7"/>
      <c r="CI309" s="47"/>
      <c r="CJ309" s="47"/>
      <c r="CK309" s="47"/>
      <c r="CL309" s="47"/>
      <c r="CM309" s="47"/>
      <c r="CN309" s="47"/>
      <c r="CO309" s="47"/>
      <c r="CP309" s="47"/>
      <c r="CQ309" s="48"/>
      <c r="CR309" s="48"/>
      <c r="CS309" s="48"/>
      <c r="CT309" s="48"/>
      <c r="CU309" s="48"/>
      <c r="CV309" s="48"/>
      <c r="CW309" s="48"/>
      <c r="CX309" s="48"/>
      <c r="CY309" s="48"/>
      <c r="CZ309" s="47"/>
      <c r="DA309" s="47"/>
      <c r="DB309" s="47"/>
      <c r="DC309" s="47"/>
      <c r="DD309" s="47"/>
      <c r="DE309" s="47"/>
      <c r="DF309" s="47"/>
      <c r="DG309" s="47"/>
      <c r="DH309" s="47"/>
    </row>
    <row r="310" spans="1:112" x14ac:dyDescent="0.3">
      <c r="A310" s="122" t="s">
        <v>399</v>
      </c>
      <c r="B310" s="11" t="s">
        <v>400</v>
      </c>
      <c r="C310" s="12">
        <v>2013</v>
      </c>
      <c r="D310" s="11" t="s">
        <v>64</v>
      </c>
      <c r="F310" s="13" t="s">
        <v>65</v>
      </c>
      <c r="H310" s="12">
        <v>13</v>
      </c>
      <c r="I310" s="12">
        <v>2002</v>
      </c>
      <c r="K310" s="14">
        <v>1</v>
      </c>
      <c r="L310" s="14">
        <v>1</v>
      </c>
      <c r="O310" s="14" t="s">
        <v>185</v>
      </c>
      <c r="Q310" s="14" t="s">
        <v>262</v>
      </c>
      <c r="R310" s="12" t="s">
        <v>58</v>
      </c>
      <c r="T310" s="15" t="s">
        <v>188</v>
      </c>
      <c r="U310" s="15" t="s">
        <v>478</v>
      </c>
      <c r="W310" s="52" t="s">
        <v>217</v>
      </c>
      <c r="AB310" s="12" t="s">
        <v>397</v>
      </c>
      <c r="AC310" s="12" t="s">
        <v>401</v>
      </c>
      <c r="AD310" s="12" t="s">
        <v>49</v>
      </c>
      <c r="AE310" s="16" t="s">
        <v>404</v>
      </c>
      <c r="AH310" s="64" t="s">
        <v>489</v>
      </c>
      <c r="AI310" s="17">
        <v>85</v>
      </c>
      <c r="AJ310" s="17" t="s">
        <v>291</v>
      </c>
      <c r="AK310" s="17" t="s">
        <v>91</v>
      </c>
      <c r="AL310" s="24">
        <v>62.665220946114196</v>
      </c>
      <c r="AR310" s="24"/>
      <c r="AS310" s="64"/>
      <c r="AT310" s="64" t="s">
        <v>156</v>
      </c>
      <c r="AU310" s="17" t="s">
        <v>277</v>
      </c>
      <c r="AY310" s="28">
        <v>9.9583027546782592</v>
      </c>
      <c r="BB310" s="83"/>
    </row>
    <row r="311" spans="1:112" x14ac:dyDescent="0.3">
      <c r="A311" s="122" t="s">
        <v>399</v>
      </c>
      <c r="B311" s="11" t="s">
        <v>400</v>
      </c>
      <c r="C311" s="12">
        <v>2013</v>
      </c>
      <c r="D311" s="11" t="s">
        <v>64</v>
      </c>
      <c r="F311" s="13" t="s">
        <v>65</v>
      </c>
      <c r="G311" s="47"/>
      <c r="H311" s="12">
        <v>13</v>
      </c>
      <c r="I311" s="12">
        <v>2002</v>
      </c>
      <c r="K311" s="14">
        <v>1</v>
      </c>
      <c r="L311" s="14">
        <v>1</v>
      </c>
      <c r="O311" s="14" t="s">
        <v>185</v>
      </c>
      <c r="Q311" s="14" t="s">
        <v>262</v>
      </c>
      <c r="R311" s="12" t="s">
        <v>58</v>
      </c>
      <c r="T311" s="15" t="s">
        <v>188</v>
      </c>
      <c r="U311" s="15" t="s">
        <v>478</v>
      </c>
      <c r="W311" s="52" t="s">
        <v>217</v>
      </c>
      <c r="AB311" s="12" t="s">
        <v>397</v>
      </c>
      <c r="AC311" s="12" t="s">
        <v>402</v>
      </c>
      <c r="AD311" s="12" t="s">
        <v>49</v>
      </c>
      <c r="AE311" s="16" t="s">
        <v>404</v>
      </c>
      <c r="AH311" s="64" t="s">
        <v>489</v>
      </c>
      <c r="AI311" s="17">
        <v>22</v>
      </c>
      <c r="AJ311" s="17" t="s">
        <v>291</v>
      </c>
      <c r="AK311" s="17" t="s">
        <v>91</v>
      </c>
      <c r="AL311" s="24">
        <v>9.5779504210571105</v>
      </c>
      <c r="AR311" s="24"/>
      <c r="AS311" s="64"/>
      <c r="AT311" s="64" t="s">
        <v>156</v>
      </c>
      <c r="AU311" s="17" t="s">
        <v>277</v>
      </c>
      <c r="AV311" s="24"/>
      <c r="AY311" s="28">
        <v>5.9321825631787997</v>
      </c>
      <c r="BB311" s="83"/>
      <c r="BE311" s="23"/>
    </row>
    <row r="312" spans="1:112" s="49" customFormat="1" x14ac:dyDescent="0.3">
      <c r="A312" s="123" t="s">
        <v>399</v>
      </c>
      <c r="B312" s="46" t="s">
        <v>400</v>
      </c>
      <c r="C312" s="61">
        <v>2013</v>
      </c>
      <c r="D312" s="46" t="s">
        <v>64</v>
      </c>
      <c r="E312" s="61"/>
      <c r="F312" s="47" t="s">
        <v>65</v>
      </c>
      <c r="G312" s="47"/>
      <c r="H312" s="61">
        <v>13</v>
      </c>
      <c r="I312" s="61">
        <v>2002</v>
      </c>
      <c r="J312" s="61"/>
      <c r="K312" s="62">
        <v>1</v>
      </c>
      <c r="L312" s="62">
        <v>1</v>
      </c>
      <c r="M312" s="62"/>
      <c r="N312" s="62"/>
      <c r="O312" s="62" t="s">
        <v>185</v>
      </c>
      <c r="P312" s="62"/>
      <c r="Q312" s="62" t="s">
        <v>262</v>
      </c>
      <c r="R312" s="61" t="s">
        <v>58</v>
      </c>
      <c r="S312" s="61"/>
      <c r="T312" s="63" t="s">
        <v>188</v>
      </c>
      <c r="U312" s="63" t="s">
        <v>478</v>
      </c>
      <c r="V312" s="63"/>
      <c r="W312" s="63" t="s">
        <v>217</v>
      </c>
      <c r="X312" s="63"/>
      <c r="Y312" s="63"/>
      <c r="Z312" s="63"/>
      <c r="AA312" s="63"/>
      <c r="AC312" s="61" t="s">
        <v>21</v>
      </c>
      <c r="AD312" s="61" t="s">
        <v>49</v>
      </c>
      <c r="AE312" s="61" t="s">
        <v>404</v>
      </c>
      <c r="AF312" s="61" t="s">
        <v>405</v>
      </c>
      <c r="AG312" s="64"/>
      <c r="AH312" s="64" t="s">
        <v>489</v>
      </c>
      <c r="AI312" s="64">
        <f>AVERAGE(AI310:AI311)</f>
        <v>53.5</v>
      </c>
      <c r="AJ312" s="17" t="s">
        <v>291</v>
      </c>
      <c r="AK312" s="64" t="s">
        <v>91</v>
      </c>
      <c r="AL312" s="64">
        <f>AVERAGE(AL310:AL311)</f>
        <v>36.12158568358565</v>
      </c>
      <c r="AM312" s="64" t="s">
        <v>142</v>
      </c>
      <c r="AN312" s="64">
        <f>_xlfn.STDEV.S(AL310:AL311)</f>
        <v>37.538368982952605</v>
      </c>
      <c r="AO312" s="64"/>
      <c r="AP312" s="64" t="s">
        <v>123</v>
      </c>
      <c r="AQ312" s="64" t="s">
        <v>77</v>
      </c>
      <c r="AR312" s="64"/>
      <c r="AS312" s="64">
        <v>37.538368982952605</v>
      </c>
      <c r="AT312" s="64" t="s">
        <v>156</v>
      </c>
      <c r="AU312" s="64" t="s">
        <v>277</v>
      </c>
      <c r="AV312" s="64">
        <v>2</v>
      </c>
      <c r="AW312" s="64"/>
      <c r="AX312" s="65"/>
      <c r="AY312" s="67">
        <f>AVERAGE(AY310:AY311)</f>
        <v>7.9452426589285299</v>
      </c>
      <c r="AZ312" s="70" t="s">
        <v>142</v>
      </c>
      <c r="BA312" s="66">
        <f>_xlfn.STDEV.S(AY310:AY311)</f>
        <v>2.8468968892813482</v>
      </c>
      <c r="BB312" s="83"/>
      <c r="BC312" s="66">
        <v>2.8468968892813482</v>
      </c>
      <c r="BD312" s="66"/>
      <c r="BE312" s="66">
        <v>2</v>
      </c>
      <c r="BF312" s="68"/>
      <c r="BG312" s="61"/>
      <c r="BH312" s="61"/>
      <c r="BI312" s="61"/>
      <c r="BJ312" s="61"/>
      <c r="BK312" s="61"/>
      <c r="BL312" s="61"/>
      <c r="BM312" s="61"/>
      <c r="BN312" s="61"/>
      <c r="BO312" s="61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7"/>
      <c r="CI312" s="47"/>
      <c r="CJ312" s="47"/>
      <c r="CK312" s="47"/>
      <c r="CL312" s="47"/>
      <c r="CM312" s="47"/>
      <c r="CN312" s="47"/>
      <c r="CO312" s="47"/>
      <c r="CP312" s="47"/>
      <c r="CQ312" s="48"/>
      <c r="CR312" s="48"/>
      <c r="CS312" s="48"/>
      <c r="CT312" s="48"/>
      <c r="CU312" s="48"/>
      <c r="CV312" s="48"/>
      <c r="CW312" s="48"/>
      <c r="CX312" s="48"/>
      <c r="CY312" s="48"/>
      <c r="CZ312" s="47"/>
      <c r="DA312" s="47"/>
      <c r="DB312" s="47"/>
      <c r="DC312" s="47"/>
      <c r="DD312" s="47"/>
      <c r="DE312" s="47"/>
      <c r="DF312" s="47"/>
      <c r="DG312" s="47"/>
      <c r="DH312" s="47"/>
    </row>
    <row r="313" spans="1:112" x14ac:dyDescent="0.3">
      <c r="A313" s="122" t="s">
        <v>399</v>
      </c>
      <c r="B313" s="11" t="s">
        <v>400</v>
      </c>
      <c r="C313" s="12">
        <v>2013</v>
      </c>
      <c r="D313" s="11" t="s">
        <v>64</v>
      </c>
      <c r="F313" s="13" t="s">
        <v>65</v>
      </c>
      <c r="H313" s="12">
        <v>22</v>
      </c>
      <c r="I313" s="12">
        <v>2011</v>
      </c>
      <c r="K313" s="14">
        <v>1</v>
      </c>
      <c r="L313" s="14">
        <v>1</v>
      </c>
      <c r="O313" s="14" t="s">
        <v>185</v>
      </c>
      <c r="Q313" s="14" t="s">
        <v>262</v>
      </c>
      <c r="R313" s="12" t="s">
        <v>58</v>
      </c>
      <c r="T313" s="15" t="s">
        <v>188</v>
      </c>
      <c r="U313" s="15" t="s">
        <v>478</v>
      </c>
      <c r="W313" s="52" t="s">
        <v>217</v>
      </c>
      <c r="AB313" s="12" t="s">
        <v>397</v>
      </c>
      <c r="AC313" s="12" t="s">
        <v>401</v>
      </c>
      <c r="AD313" s="12" t="s">
        <v>120</v>
      </c>
      <c r="AE313" s="16" t="s">
        <v>403</v>
      </c>
      <c r="AH313" s="64" t="s">
        <v>489</v>
      </c>
      <c r="AI313" s="17">
        <v>55</v>
      </c>
      <c r="AJ313" s="17" t="s">
        <v>291</v>
      </c>
      <c r="AK313" s="17" t="s">
        <v>91</v>
      </c>
      <c r="AL313" s="24">
        <v>64.247524752475201</v>
      </c>
      <c r="AR313" s="24"/>
      <c r="AS313" s="64"/>
      <c r="AT313" s="64" t="s">
        <v>156</v>
      </c>
      <c r="AU313" s="17" t="s">
        <v>277</v>
      </c>
      <c r="AY313" s="28">
        <v>44.217821782178198</v>
      </c>
      <c r="BB313" s="83"/>
    </row>
    <row r="314" spans="1:112" x14ac:dyDescent="0.3">
      <c r="A314" s="122" t="s">
        <v>399</v>
      </c>
      <c r="B314" s="11" t="s">
        <v>400</v>
      </c>
      <c r="C314" s="12">
        <v>2013</v>
      </c>
      <c r="D314" s="11" t="s">
        <v>64</v>
      </c>
      <c r="F314" s="13" t="s">
        <v>65</v>
      </c>
      <c r="H314" s="12">
        <v>22</v>
      </c>
      <c r="I314" s="12">
        <v>2011</v>
      </c>
      <c r="K314" s="14">
        <v>1</v>
      </c>
      <c r="L314" s="14">
        <v>1</v>
      </c>
      <c r="O314" s="14" t="s">
        <v>185</v>
      </c>
      <c r="Q314" s="14" t="s">
        <v>262</v>
      </c>
      <c r="R314" s="12" t="s">
        <v>58</v>
      </c>
      <c r="T314" s="15" t="s">
        <v>188</v>
      </c>
      <c r="U314" s="15" t="s">
        <v>478</v>
      </c>
      <c r="W314" s="52" t="s">
        <v>217</v>
      </c>
      <c r="AB314" s="12" t="s">
        <v>397</v>
      </c>
      <c r="AC314" s="12" t="s">
        <v>402</v>
      </c>
      <c r="AD314" s="12" t="s">
        <v>120</v>
      </c>
      <c r="AE314" s="16" t="s">
        <v>403</v>
      </c>
      <c r="AH314" s="64" t="s">
        <v>489</v>
      </c>
      <c r="AI314" s="17">
        <v>18</v>
      </c>
      <c r="AJ314" s="17" t="s">
        <v>291</v>
      </c>
      <c r="AK314" s="17" t="s">
        <v>91</v>
      </c>
      <c r="AL314" s="24">
        <v>35.138613861386098</v>
      </c>
      <c r="AR314" s="24"/>
      <c r="AS314" s="64"/>
      <c r="AT314" s="64" t="s">
        <v>156</v>
      </c>
      <c r="AU314" s="17" t="s">
        <v>277</v>
      </c>
      <c r="AV314" s="24"/>
      <c r="AY314" s="28">
        <v>28.900990099009899</v>
      </c>
      <c r="BB314" s="83"/>
    </row>
    <row r="315" spans="1:112" s="49" customFormat="1" x14ac:dyDescent="0.3">
      <c r="A315" s="123" t="s">
        <v>399</v>
      </c>
      <c r="B315" s="46" t="s">
        <v>400</v>
      </c>
      <c r="C315" s="61">
        <v>2013</v>
      </c>
      <c r="D315" s="46" t="s">
        <v>64</v>
      </c>
      <c r="E315" s="61"/>
      <c r="F315" s="47" t="s">
        <v>65</v>
      </c>
      <c r="G315" s="47"/>
      <c r="H315" s="61">
        <v>22</v>
      </c>
      <c r="I315" s="61">
        <v>2011</v>
      </c>
      <c r="J315" s="61"/>
      <c r="K315" s="62">
        <v>1</v>
      </c>
      <c r="L315" s="62">
        <v>1</v>
      </c>
      <c r="M315" s="62"/>
      <c r="N315" s="62"/>
      <c r="O315" s="62" t="s">
        <v>185</v>
      </c>
      <c r="P315" s="62"/>
      <c r="Q315" s="62" t="s">
        <v>262</v>
      </c>
      <c r="R315" s="61" t="s">
        <v>58</v>
      </c>
      <c r="S315" s="61"/>
      <c r="T315" s="63" t="s">
        <v>188</v>
      </c>
      <c r="U315" s="63" t="s">
        <v>478</v>
      </c>
      <c r="V315" s="63"/>
      <c r="W315" s="63" t="s">
        <v>217</v>
      </c>
      <c r="X315" s="63"/>
      <c r="Y315" s="63"/>
      <c r="Z315" s="63"/>
      <c r="AA315" s="63"/>
      <c r="AC315" s="61" t="s">
        <v>21</v>
      </c>
      <c r="AD315" s="61" t="s">
        <v>120</v>
      </c>
      <c r="AE315" s="61" t="s">
        <v>403</v>
      </c>
      <c r="AF315" s="61" t="s">
        <v>405</v>
      </c>
      <c r="AG315" s="64"/>
      <c r="AH315" s="64" t="s">
        <v>489</v>
      </c>
      <c r="AI315" s="64">
        <f>AVERAGE(AI313:AI314)</f>
        <v>36.5</v>
      </c>
      <c r="AJ315" s="17" t="s">
        <v>291</v>
      </c>
      <c r="AK315" s="64" t="s">
        <v>91</v>
      </c>
      <c r="AL315" s="64">
        <f>AVERAGE(AL313:AL314)</f>
        <v>49.693069306930653</v>
      </c>
      <c r="AM315" s="64" t="s">
        <v>142</v>
      </c>
      <c r="AN315" s="64">
        <f>_xlfn.STDEV.S(AL313:AL314)</f>
        <v>20.583108284044037</v>
      </c>
      <c r="AO315" s="64"/>
      <c r="AP315" s="64" t="s">
        <v>123</v>
      </c>
      <c r="AQ315" s="64" t="s">
        <v>77</v>
      </c>
      <c r="AR315" s="64"/>
      <c r="AS315" s="64">
        <v>20.583108284044037</v>
      </c>
      <c r="AT315" s="64" t="s">
        <v>156</v>
      </c>
      <c r="AU315" s="64" t="s">
        <v>277</v>
      </c>
      <c r="AV315" s="64">
        <v>2</v>
      </c>
      <c r="AW315" s="64"/>
      <c r="AX315" s="65"/>
      <c r="AY315" s="67">
        <f>AVERAGE(AY313:AY314)</f>
        <v>36.559405940594047</v>
      </c>
      <c r="AZ315" s="70" t="s">
        <v>142</v>
      </c>
      <c r="BA315" s="66">
        <f>_xlfn.STDEV.S(AY313:AY314)</f>
        <v>10.830635549461283</v>
      </c>
      <c r="BB315" s="83"/>
      <c r="BC315" s="66">
        <v>10.830635549461283</v>
      </c>
      <c r="BD315" s="66"/>
      <c r="BE315" s="66">
        <v>2</v>
      </c>
      <c r="BF315" s="68"/>
      <c r="BG315" s="61"/>
      <c r="BH315" s="61"/>
      <c r="BI315" s="61"/>
      <c r="BJ315" s="61"/>
      <c r="BK315" s="61"/>
      <c r="BL315" s="61"/>
      <c r="BM315" s="61"/>
      <c r="BN315" s="61"/>
      <c r="BO315" s="61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7"/>
      <c r="CI315" s="47"/>
      <c r="CJ315" s="47"/>
      <c r="CK315" s="47"/>
      <c r="CL315" s="47"/>
      <c r="CM315" s="47"/>
      <c r="CN315" s="47"/>
      <c r="CO315" s="47"/>
      <c r="CP315" s="47"/>
      <c r="CQ315" s="48"/>
      <c r="CR315" s="48"/>
      <c r="CS315" s="48"/>
      <c r="CT315" s="48"/>
      <c r="CU315" s="48"/>
      <c r="CV315" s="48"/>
      <c r="CW315" s="48"/>
      <c r="CX315" s="48"/>
      <c r="CY315" s="48"/>
      <c r="CZ315" s="47"/>
      <c r="DA315" s="47"/>
      <c r="DB315" s="47"/>
      <c r="DC315" s="47"/>
      <c r="DD315" s="47"/>
      <c r="DE315" s="47"/>
      <c r="DF315" s="47"/>
      <c r="DG315" s="47"/>
      <c r="DH315" s="47"/>
    </row>
    <row r="316" spans="1:112" x14ac:dyDescent="0.3">
      <c r="A316" s="122" t="s">
        <v>399</v>
      </c>
      <c r="B316" s="11" t="s">
        <v>400</v>
      </c>
      <c r="C316" s="12">
        <v>2013</v>
      </c>
      <c r="D316" s="11" t="s">
        <v>64</v>
      </c>
      <c r="F316" s="13" t="s">
        <v>65</v>
      </c>
      <c r="H316" s="12">
        <v>22</v>
      </c>
      <c r="I316" s="12">
        <v>2011</v>
      </c>
      <c r="K316" s="14">
        <v>1</v>
      </c>
      <c r="L316" s="14">
        <v>1</v>
      </c>
      <c r="O316" s="14" t="s">
        <v>185</v>
      </c>
      <c r="Q316" s="14" t="s">
        <v>262</v>
      </c>
      <c r="R316" s="12" t="s">
        <v>58</v>
      </c>
      <c r="T316" s="15" t="s">
        <v>188</v>
      </c>
      <c r="U316" s="15" t="s">
        <v>478</v>
      </c>
      <c r="W316" s="52" t="s">
        <v>217</v>
      </c>
      <c r="AB316" s="12" t="s">
        <v>397</v>
      </c>
      <c r="AC316" s="12" t="s">
        <v>401</v>
      </c>
      <c r="AD316" s="12" t="s">
        <v>49</v>
      </c>
      <c r="AE316" s="16" t="s">
        <v>403</v>
      </c>
      <c r="AH316" s="64" t="s">
        <v>489</v>
      </c>
      <c r="AI316" s="17">
        <v>55</v>
      </c>
      <c r="AJ316" s="17" t="s">
        <v>291</v>
      </c>
      <c r="AK316" s="17" t="s">
        <v>91</v>
      </c>
      <c r="AL316" s="24">
        <v>695.50254713626998</v>
      </c>
      <c r="AS316" s="64"/>
      <c r="AT316" s="64" t="s">
        <v>156</v>
      </c>
      <c r="AU316" s="17" t="s">
        <v>277</v>
      </c>
      <c r="AY316" s="28">
        <v>360.85687998197801</v>
      </c>
      <c r="BB316" s="83"/>
    </row>
    <row r="317" spans="1:112" x14ac:dyDescent="0.3">
      <c r="A317" s="122" t="s">
        <v>399</v>
      </c>
      <c r="B317" s="11" t="s">
        <v>400</v>
      </c>
      <c r="C317" s="12">
        <v>2013</v>
      </c>
      <c r="D317" s="11" t="s">
        <v>64</v>
      </c>
      <c r="F317" s="13" t="s">
        <v>65</v>
      </c>
      <c r="H317" s="12">
        <v>22</v>
      </c>
      <c r="I317" s="12">
        <v>2011</v>
      </c>
      <c r="K317" s="14">
        <v>1</v>
      </c>
      <c r="L317" s="14">
        <v>1</v>
      </c>
      <c r="O317" s="14" t="s">
        <v>185</v>
      </c>
      <c r="Q317" s="14" t="s">
        <v>262</v>
      </c>
      <c r="R317" s="12" t="s">
        <v>58</v>
      </c>
      <c r="T317" s="15" t="s">
        <v>188</v>
      </c>
      <c r="U317" s="15" t="s">
        <v>478</v>
      </c>
      <c r="W317" s="52" t="s">
        <v>217</v>
      </c>
      <c r="AB317" s="12" t="s">
        <v>397</v>
      </c>
      <c r="AC317" s="12" t="s">
        <v>402</v>
      </c>
      <c r="AD317" s="12" t="s">
        <v>49</v>
      </c>
      <c r="AE317" s="16" t="s">
        <v>403</v>
      </c>
      <c r="AH317" s="64" t="s">
        <v>489</v>
      </c>
      <c r="AI317" s="17">
        <v>18</v>
      </c>
      <c r="AJ317" s="17" t="s">
        <v>291</v>
      </c>
      <c r="AK317" s="17" t="s">
        <v>91</v>
      </c>
      <c r="AL317" s="24">
        <v>270.46923216801099</v>
      </c>
      <c r="AS317" s="64"/>
      <c r="AT317" s="64" t="s">
        <v>156</v>
      </c>
      <c r="AU317" s="17" t="s">
        <v>277</v>
      </c>
      <c r="AY317" s="28">
        <v>68.273565420826998</v>
      </c>
      <c r="BB317" s="83"/>
      <c r="BE317" s="23"/>
    </row>
    <row r="318" spans="1:112" s="49" customFormat="1" x14ac:dyDescent="0.3">
      <c r="A318" s="123" t="s">
        <v>399</v>
      </c>
      <c r="B318" s="46" t="s">
        <v>400</v>
      </c>
      <c r="C318" s="61">
        <v>2013</v>
      </c>
      <c r="D318" s="46" t="s">
        <v>64</v>
      </c>
      <c r="E318" s="61"/>
      <c r="F318" s="47" t="s">
        <v>65</v>
      </c>
      <c r="G318" s="47"/>
      <c r="H318" s="61">
        <v>22</v>
      </c>
      <c r="I318" s="61">
        <v>2011</v>
      </c>
      <c r="J318" s="61"/>
      <c r="K318" s="62">
        <v>1</v>
      </c>
      <c r="L318" s="62">
        <v>1</v>
      </c>
      <c r="M318" s="62"/>
      <c r="N318" s="62"/>
      <c r="O318" s="62" t="s">
        <v>185</v>
      </c>
      <c r="P318" s="62"/>
      <c r="Q318" s="62" t="s">
        <v>262</v>
      </c>
      <c r="R318" s="61" t="s">
        <v>58</v>
      </c>
      <c r="S318" s="61"/>
      <c r="T318" s="63" t="s">
        <v>188</v>
      </c>
      <c r="U318" s="63" t="s">
        <v>478</v>
      </c>
      <c r="V318" s="63"/>
      <c r="W318" s="63" t="s">
        <v>217</v>
      </c>
      <c r="X318" s="63"/>
      <c r="Y318" s="63"/>
      <c r="Z318" s="63"/>
      <c r="AA318" s="63"/>
      <c r="AC318" s="61" t="s">
        <v>21</v>
      </c>
      <c r="AD318" s="61" t="s">
        <v>49</v>
      </c>
      <c r="AE318" s="61" t="s">
        <v>403</v>
      </c>
      <c r="AF318" s="61" t="s">
        <v>405</v>
      </c>
      <c r="AG318" s="64"/>
      <c r="AH318" s="64" t="s">
        <v>489</v>
      </c>
      <c r="AI318" s="64">
        <f>AVERAGE(AI316:AI317)</f>
        <v>36.5</v>
      </c>
      <c r="AJ318" s="17" t="s">
        <v>291</v>
      </c>
      <c r="AK318" s="64" t="s">
        <v>91</v>
      </c>
      <c r="AL318" s="64">
        <f>AVERAGE(AL316:AL317)</f>
        <v>482.98588965214049</v>
      </c>
      <c r="AM318" s="64" t="s">
        <v>142</v>
      </c>
      <c r="AN318" s="64">
        <f>_xlfn.STDEV.S(AL316:AL317)</f>
        <v>300.54393924425375</v>
      </c>
      <c r="AO318" s="64"/>
      <c r="AP318" s="64" t="s">
        <v>123</v>
      </c>
      <c r="AQ318" s="64" t="s">
        <v>77</v>
      </c>
      <c r="AR318" s="64"/>
      <c r="AS318" s="64">
        <v>300.54393924425375</v>
      </c>
      <c r="AT318" s="64" t="s">
        <v>156</v>
      </c>
      <c r="AU318" s="64" t="s">
        <v>277</v>
      </c>
      <c r="AV318" s="64">
        <v>2</v>
      </c>
      <c r="AW318" s="64"/>
      <c r="AX318" s="65"/>
      <c r="AY318" s="67">
        <f>AVERAGE(AY316:AY317)</f>
        <v>214.56522270140249</v>
      </c>
      <c r="AZ318" s="70" t="s">
        <v>142</v>
      </c>
      <c r="BA318" s="66">
        <f>_xlfn.STDEV.S(AY316:AY317)</f>
        <v>206.88764578822665</v>
      </c>
      <c r="BB318" s="83"/>
      <c r="BC318" s="66">
        <v>206.88764578822665</v>
      </c>
      <c r="BD318" s="66"/>
      <c r="BE318" s="66">
        <v>2</v>
      </c>
      <c r="BF318" s="68"/>
      <c r="BG318" s="61"/>
      <c r="BH318" s="61"/>
      <c r="BI318" s="61"/>
      <c r="BJ318" s="61"/>
      <c r="BK318" s="61"/>
      <c r="BL318" s="61"/>
      <c r="BM318" s="61"/>
      <c r="BN318" s="61"/>
      <c r="BO318" s="61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7"/>
      <c r="CI318" s="47"/>
      <c r="CJ318" s="47"/>
      <c r="CK318" s="47"/>
      <c r="CL318" s="47"/>
      <c r="CM318" s="47"/>
      <c r="CN318" s="47"/>
      <c r="CO318" s="47"/>
      <c r="CP318" s="47"/>
      <c r="CQ318" s="48"/>
      <c r="CR318" s="48"/>
      <c r="CS318" s="48"/>
      <c r="CT318" s="48"/>
      <c r="CU318" s="48"/>
      <c r="CV318" s="48"/>
      <c r="CW318" s="48"/>
      <c r="CX318" s="48"/>
      <c r="CY318" s="48"/>
      <c r="CZ318" s="47"/>
      <c r="DA318" s="47"/>
      <c r="DB318" s="47"/>
      <c r="DC318" s="47"/>
      <c r="DD318" s="47"/>
      <c r="DE318" s="47"/>
      <c r="DF318" s="47"/>
      <c r="DG318" s="47"/>
      <c r="DH318" s="47"/>
    </row>
    <row r="319" spans="1:112" x14ac:dyDescent="0.3">
      <c r="A319" s="122" t="s">
        <v>399</v>
      </c>
      <c r="B319" s="11" t="s">
        <v>400</v>
      </c>
      <c r="C319" s="12">
        <v>2013</v>
      </c>
      <c r="D319" s="11" t="s">
        <v>64</v>
      </c>
      <c r="F319" s="13" t="s">
        <v>65</v>
      </c>
      <c r="H319" s="12">
        <v>22</v>
      </c>
      <c r="I319" s="12">
        <v>2011</v>
      </c>
      <c r="K319" s="14">
        <v>1</v>
      </c>
      <c r="L319" s="14">
        <v>1</v>
      </c>
      <c r="O319" s="14" t="s">
        <v>185</v>
      </c>
      <c r="Q319" s="14" t="s">
        <v>262</v>
      </c>
      <c r="R319" s="12" t="s">
        <v>58</v>
      </c>
      <c r="T319" s="15" t="s">
        <v>188</v>
      </c>
      <c r="U319" s="15" t="s">
        <v>478</v>
      </c>
      <c r="W319" s="52" t="s">
        <v>217</v>
      </c>
      <c r="AB319" s="12" t="s">
        <v>397</v>
      </c>
      <c r="AC319" s="12" t="s">
        <v>401</v>
      </c>
      <c r="AD319" s="12" t="s">
        <v>120</v>
      </c>
      <c r="AE319" s="16" t="s">
        <v>404</v>
      </c>
      <c r="AH319" s="64" t="s">
        <v>489</v>
      </c>
      <c r="AI319" s="17">
        <v>55</v>
      </c>
      <c r="AJ319" s="17" t="s">
        <v>291</v>
      </c>
      <c r="AK319" s="17" t="s">
        <v>91</v>
      </c>
      <c r="AL319" s="24">
        <v>16.821564345223599</v>
      </c>
      <c r="AS319" s="64"/>
      <c r="AT319" s="64" t="s">
        <v>156</v>
      </c>
      <c r="AU319" s="17" t="s">
        <v>277</v>
      </c>
      <c r="AY319" s="28">
        <v>6.9716088328075703</v>
      </c>
      <c r="BB319" s="83"/>
    </row>
    <row r="320" spans="1:112" x14ac:dyDescent="0.3">
      <c r="A320" s="122" t="s">
        <v>399</v>
      </c>
      <c r="B320" s="11" t="s">
        <v>400</v>
      </c>
      <c r="C320" s="12">
        <v>2013</v>
      </c>
      <c r="D320" s="11" t="s">
        <v>64</v>
      </c>
      <c r="F320" s="13" t="s">
        <v>65</v>
      </c>
      <c r="H320" s="12">
        <v>22</v>
      </c>
      <c r="I320" s="12">
        <v>2011</v>
      </c>
      <c r="K320" s="14">
        <v>1</v>
      </c>
      <c r="L320" s="14">
        <v>1</v>
      </c>
      <c r="O320" s="14" t="s">
        <v>185</v>
      </c>
      <c r="Q320" s="14" t="s">
        <v>262</v>
      </c>
      <c r="R320" s="12" t="s">
        <v>58</v>
      </c>
      <c r="T320" s="15" t="s">
        <v>188</v>
      </c>
      <c r="U320" s="15" t="s">
        <v>478</v>
      </c>
      <c r="W320" s="52" t="s">
        <v>217</v>
      </c>
      <c r="AB320" s="12" t="s">
        <v>397</v>
      </c>
      <c r="AC320" s="12" t="s">
        <v>402</v>
      </c>
      <c r="AD320" s="12" t="s">
        <v>120</v>
      </c>
      <c r="AE320" s="16" t="s">
        <v>404</v>
      </c>
      <c r="AH320" s="64" t="s">
        <v>489</v>
      </c>
      <c r="AI320" s="17">
        <v>18</v>
      </c>
      <c r="AJ320" s="17" t="s">
        <v>291</v>
      </c>
      <c r="AK320" s="17" t="s">
        <v>91</v>
      </c>
      <c r="AL320" s="24">
        <v>7.8891854727816897</v>
      </c>
      <c r="AS320" s="64"/>
      <c r="AT320" s="64" t="s">
        <v>156</v>
      </c>
      <c r="AU320" s="17" t="s">
        <v>277</v>
      </c>
      <c r="AY320" s="28">
        <v>5.9699911024832097</v>
      </c>
      <c r="BB320" s="83"/>
    </row>
    <row r="321" spans="1:112" s="49" customFormat="1" x14ac:dyDescent="0.3">
      <c r="A321" s="123" t="s">
        <v>399</v>
      </c>
      <c r="B321" s="46" t="s">
        <v>400</v>
      </c>
      <c r="C321" s="61">
        <v>2013</v>
      </c>
      <c r="D321" s="46" t="s">
        <v>64</v>
      </c>
      <c r="E321" s="61"/>
      <c r="F321" s="47" t="s">
        <v>65</v>
      </c>
      <c r="G321" s="47"/>
      <c r="H321" s="61">
        <v>22</v>
      </c>
      <c r="I321" s="61">
        <v>2011</v>
      </c>
      <c r="J321" s="61"/>
      <c r="K321" s="62">
        <v>1</v>
      </c>
      <c r="L321" s="62">
        <v>1</v>
      </c>
      <c r="M321" s="62"/>
      <c r="N321" s="62"/>
      <c r="O321" s="62" t="s">
        <v>185</v>
      </c>
      <c r="P321" s="62"/>
      <c r="Q321" s="62" t="s">
        <v>262</v>
      </c>
      <c r="R321" s="61" t="s">
        <v>58</v>
      </c>
      <c r="S321" s="61"/>
      <c r="T321" s="63" t="s">
        <v>188</v>
      </c>
      <c r="U321" s="63" t="s">
        <v>478</v>
      </c>
      <c r="V321" s="63"/>
      <c r="W321" s="63" t="s">
        <v>217</v>
      </c>
      <c r="X321" s="63"/>
      <c r="Y321" s="63"/>
      <c r="Z321" s="63"/>
      <c r="AA321" s="63"/>
      <c r="AC321" s="61" t="s">
        <v>21</v>
      </c>
      <c r="AD321" s="61" t="s">
        <v>120</v>
      </c>
      <c r="AE321" s="61" t="s">
        <v>404</v>
      </c>
      <c r="AF321" s="61" t="s">
        <v>405</v>
      </c>
      <c r="AG321" s="64"/>
      <c r="AH321" s="64" t="s">
        <v>489</v>
      </c>
      <c r="AI321" s="64">
        <f>AVERAGE(AI319:AI320)</f>
        <v>36.5</v>
      </c>
      <c r="AJ321" s="17" t="s">
        <v>291</v>
      </c>
      <c r="AK321" s="64" t="s">
        <v>91</v>
      </c>
      <c r="AL321" s="64">
        <f>AVERAGE(AL319:AL320)</f>
        <v>12.355374909002645</v>
      </c>
      <c r="AM321" s="64" t="s">
        <v>142</v>
      </c>
      <c r="AN321" s="64">
        <f>_xlfn.STDEV.S(AL319:AL320)</f>
        <v>6.3161456728311176</v>
      </c>
      <c r="AO321" s="64"/>
      <c r="AP321" s="64" t="s">
        <v>123</v>
      </c>
      <c r="AQ321" s="64" t="s">
        <v>77</v>
      </c>
      <c r="AR321" s="64"/>
      <c r="AS321" s="64">
        <v>6.3161456728311176</v>
      </c>
      <c r="AT321" s="64" t="s">
        <v>156</v>
      </c>
      <c r="AU321" s="64" t="s">
        <v>277</v>
      </c>
      <c r="AV321" s="64">
        <v>2</v>
      </c>
      <c r="AW321" s="64"/>
      <c r="AX321" s="65"/>
      <c r="AY321" s="67">
        <f>AVERAGE(AY319:AY320)</f>
        <v>6.47079996764539</v>
      </c>
      <c r="AZ321" s="70" t="s">
        <v>142</v>
      </c>
      <c r="BA321" s="66">
        <f>_xlfn.STDEV.S(AY319:AY320)</f>
        <v>0.7082506892690339</v>
      </c>
      <c r="BB321" s="83"/>
      <c r="BC321" s="66">
        <v>0.7082506892690339</v>
      </c>
      <c r="BD321" s="66"/>
      <c r="BE321" s="66">
        <v>2</v>
      </c>
      <c r="BF321" s="68"/>
      <c r="BG321" s="61"/>
      <c r="BH321" s="61"/>
      <c r="BI321" s="61"/>
      <c r="BJ321" s="61"/>
      <c r="BK321" s="61"/>
      <c r="BL321" s="61"/>
      <c r="BM321" s="61"/>
      <c r="BN321" s="61"/>
      <c r="BO321" s="61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7"/>
      <c r="CI321" s="47"/>
      <c r="CJ321" s="47"/>
      <c r="CK321" s="47"/>
      <c r="CL321" s="47"/>
      <c r="CM321" s="47"/>
      <c r="CN321" s="47"/>
      <c r="CO321" s="47"/>
      <c r="CP321" s="47"/>
      <c r="CQ321" s="48"/>
      <c r="CR321" s="48"/>
      <c r="CS321" s="48"/>
      <c r="CT321" s="48"/>
      <c r="CU321" s="48"/>
      <c r="CV321" s="48"/>
      <c r="CW321" s="48"/>
      <c r="CX321" s="48"/>
      <c r="CY321" s="48"/>
      <c r="CZ321" s="47"/>
      <c r="DA321" s="47"/>
      <c r="DB321" s="47"/>
      <c r="DC321" s="47"/>
      <c r="DD321" s="47"/>
      <c r="DE321" s="47"/>
      <c r="DF321" s="47"/>
      <c r="DG321" s="47"/>
      <c r="DH321" s="47"/>
    </row>
    <row r="322" spans="1:112" x14ac:dyDescent="0.3">
      <c r="A322" s="122" t="s">
        <v>399</v>
      </c>
      <c r="B322" s="11" t="s">
        <v>400</v>
      </c>
      <c r="C322" s="12">
        <v>2013</v>
      </c>
      <c r="D322" s="11" t="s">
        <v>64</v>
      </c>
      <c r="F322" s="13" t="s">
        <v>65</v>
      </c>
      <c r="H322" s="12">
        <v>22</v>
      </c>
      <c r="I322" s="12">
        <v>2011</v>
      </c>
      <c r="K322" s="14">
        <v>1</v>
      </c>
      <c r="L322" s="14">
        <v>1</v>
      </c>
      <c r="O322" s="14" t="s">
        <v>185</v>
      </c>
      <c r="Q322" s="14" t="s">
        <v>262</v>
      </c>
      <c r="R322" s="12" t="s">
        <v>58</v>
      </c>
      <c r="T322" s="15" t="s">
        <v>188</v>
      </c>
      <c r="U322" s="15" t="s">
        <v>478</v>
      </c>
      <c r="W322" s="52" t="s">
        <v>217</v>
      </c>
      <c r="AB322" s="12" t="s">
        <v>397</v>
      </c>
      <c r="AC322" s="12" t="s">
        <v>401</v>
      </c>
      <c r="AD322" s="12" t="s">
        <v>49</v>
      </c>
      <c r="AE322" s="16" t="s">
        <v>404</v>
      </c>
      <c r="AH322" s="64" t="s">
        <v>489</v>
      </c>
      <c r="AI322" s="17">
        <v>55</v>
      </c>
      <c r="AJ322" s="17" t="s">
        <v>291</v>
      </c>
      <c r="AK322" s="17" t="s">
        <v>91</v>
      </c>
      <c r="AL322" s="24">
        <v>52.528604404811702</v>
      </c>
      <c r="AS322" s="64"/>
      <c r="AT322" s="64" t="s">
        <v>156</v>
      </c>
      <c r="AU322" s="17" t="s">
        <v>277</v>
      </c>
      <c r="AY322" s="28">
        <v>9.9583027546782592</v>
      </c>
      <c r="BB322" s="83"/>
    </row>
    <row r="323" spans="1:112" x14ac:dyDescent="0.3">
      <c r="A323" s="122" t="s">
        <v>399</v>
      </c>
      <c r="B323" s="11" t="s">
        <v>400</v>
      </c>
      <c r="C323" s="12">
        <v>2013</v>
      </c>
      <c r="D323" s="11" t="s">
        <v>64</v>
      </c>
      <c r="F323" s="13" t="s">
        <v>65</v>
      </c>
      <c r="H323" s="12">
        <v>22</v>
      </c>
      <c r="I323" s="12">
        <v>2011</v>
      </c>
      <c r="K323" s="14">
        <v>1</v>
      </c>
      <c r="L323" s="14">
        <v>1</v>
      </c>
      <c r="O323" s="14" t="s">
        <v>185</v>
      </c>
      <c r="Q323" s="14" t="s">
        <v>262</v>
      </c>
      <c r="R323" s="12" t="s">
        <v>58</v>
      </c>
      <c r="T323" s="15" t="s">
        <v>188</v>
      </c>
      <c r="U323" s="15" t="s">
        <v>478</v>
      </c>
      <c r="W323" s="52" t="s">
        <v>217</v>
      </c>
      <c r="AB323" s="12" t="s">
        <v>397</v>
      </c>
      <c r="AC323" s="12" t="s">
        <v>402</v>
      </c>
      <c r="AD323" s="12" t="s">
        <v>49</v>
      </c>
      <c r="AE323" s="16" t="s">
        <v>404</v>
      </c>
      <c r="AH323" s="64" t="s">
        <v>489</v>
      </c>
      <c r="AI323" s="17">
        <v>18</v>
      </c>
      <c r="AJ323" s="17" t="s">
        <v>291</v>
      </c>
      <c r="AK323" s="17" t="s">
        <v>91</v>
      </c>
      <c r="AL323" s="24">
        <v>7.4928180950921801</v>
      </c>
      <c r="AS323" s="64"/>
      <c r="AT323" s="64" t="s">
        <v>156</v>
      </c>
      <c r="AU323" s="17" t="s">
        <v>277</v>
      </c>
      <c r="AY323" s="28">
        <v>5.9321825631787997</v>
      </c>
      <c r="BB323" s="83"/>
      <c r="BE323" s="23"/>
    </row>
    <row r="324" spans="1:112" s="49" customFormat="1" x14ac:dyDescent="0.3">
      <c r="A324" s="123" t="s">
        <v>399</v>
      </c>
      <c r="B324" s="46" t="s">
        <v>400</v>
      </c>
      <c r="C324" s="61">
        <v>2013</v>
      </c>
      <c r="D324" s="46" t="s">
        <v>64</v>
      </c>
      <c r="E324" s="61"/>
      <c r="F324" s="47" t="s">
        <v>65</v>
      </c>
      <c r="G324" s="47"/>
      <c r="H324" s="61">
        <v>22</v>
      </c>
      <c r="I324" s="61">
        <v>2011</v>
      </c>
      <c r="J324" s="61"/>
      <c r="K324" s="62">
        <v>1</v>
      </c>
      <c r="L324" s="62">
        <v>1</v>
      </c>
      <c r="M324" s="62"/>
      <c r="N324" s="62"/>
      <c r="O324" s="62" t="s">
        <v>185</v>
      </c>
      <c r="P324" s="62"/>
      <c r="Q324" s="62" t="s">
        <v>262</v>
      </c>
      <c r="R324" s="61" t="s">
        <v>58</v>
      </c>
      <c r="S324" s="61"/>
      <c r="T324" s="63" t="s">
        <v>188</v>
      </c>
      <c r="U324" s="63" t="s">
        <v>478</v>
      </c>
      <c r="V324" s="63"/>
      <c r="W324" s="63" t="s">
        <v>217</v>
      </c>
      <c r="X324" s="63"/>
      <c r="Y324" s="63"/>
      <c r="Z324" s="63"/>
      <c r="AA324" s="63"/>
      <c r="AC324" s="61" t="s">
        <v>21</v>
      </c>
      <c r="AD324" s="61" t="s">
        <v>49</v>
      </c>
      <c r="AE324" s="61" t="s">
        <v>404</v>
      </c>
      <c r="AF324" s="61" t="s">
        <v>405</v>
      </c>
      <c r="AG324" s="64"/>
      <c r="AH324" s="64" t="s">
        <v>489</v>
      </c>
      <c r="AI324" s="64">
        <f>AVERAGE(AI322:AI323)</f>
        <v>36.5</v>
      </c>
      <c r="AJ324" s="17" t="s">
        <v>291</v>
      </c>
      <c r="AK324" s="64" t="s">
        <v>91</v>
      </c>
      <c r="AL324" s="64">
        <f>AVERAGE(AL322:AL323)</f>
        <v>30.010711249951942</v>
      </c>
      <c r="AM324" s="64" t="s">
        <v>142</v>
      </c>
      <c r="AN324" s="64">
        <f>_xlfn.STDEV.S(AL322:AL323)</f>
        <v>31.845109895670959</v>
      </c>
      <c r="AO324" s="64"/>
      <c r="AP324" s="64" t="s">
        <v>123</v>
      </c>
      <c r="AQ324" s="64" t="s">
        <v>77</v>
      </c>
      <c r="AR324" s="64"/>
      <c r="AS324" s="64">
        <v>31.845109895670959</v>
      </c>
      <c r="AT324" s="64" t="s">
        <v>156</v>
      </c>
      <c r="AU324" s="64" t="s">
        <v>277</v>
      </c>
      <c r="AV324" s="64">
        <v>2</v>
      </c>
      <c r="AW324" s="64"/>
      <c r="AX324" s="65"/>
      <c r="AY324" s="67">
        <f>AVERAGE(AY322:AY323)</f>
        <v>7.9452426589285299</v>
      </c>
      <c r="AZ324" s="70" t="s">
        <v>142</v>
      </c>
      <c r="BA324" s="66">
        <f>_xlfn.STDEV.S(AY322:AY323)</f>
        <v>2.8468968892813482</v>
      </c>
      <c r="BB324" s="83"/>
      <c r="BC324" s="66">
        <v>2.8468968892813482</v>
      </c>
      <c r="BD324" s="66"/>
      <c r="BE324" s="66">
        <v>2</v>
      </c>
      <c r="BF324" s="68"/>
      <c r="BG324" s="61"/>
      <c r="BH324" s="61"/>
      <c r="BI324" s="61"/>
      <c r="BJ324" s="61"/>
      <c r="BK324" s="61"/>
      <c r="BL324" s="61"/>
      <c r="BM324" s="61"/>
      <c r="BN324" s="61"/>
      <c r="BO324" s="61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7"/>
      <c r="CI324" s="47"/>
      <c r="CJ324" s="47"/>
      <c r="CK324" s="47"/>
      <c r="CL324" s="47"/>
      <c r="CM324" s="47"/>
      <c r="CN324" s="47"/>
      <c r="CO324" s="47"/>
      <c r="CP324" s="47"/>
      <c r="CQ324" s="48"/>
      <c r="CR324" s="48"/>
      <c r="CS324" s="48"/>
      <c r="CT324" s="48"/>
      <c r="CU324" s="48"/>
      <c r="CV324" s="48"/>
      <c r="CW324" s="48"/>
      <c r="CX324" s="48"/>
      <c r="CY324" s="48"/>
      <c r="CZ324" s="47"/>
      <c r="DA324" s="47"/>
      <c r="DB324" s="47"/>
      <c r="DC324" s="47"/>
      <c r="DD324" s="47"/>
      <c r="DE324" s="47"/>
      <c r="DF324" s="47"/>
      <c r="DG324" s="47"/>
      <c r="DH324" s="47"/>
    </row>
    <row r="325" spans="1:112" x14ac:dyDescent="0.3">
      <c r="A325" s="84" t="s">
        <v>417</v>
      </c>
      <c r="AP325" s="64"/>
      <c r="BB325" s="83"/>
    </row>
    <row r="326" spans="1:112" x14ac:dyDescent="0.3">
      <c r="A326" s="84" t="s">
        <v>411</v>
      </c>
      <c r="B326" s="11" t="s">
        <v>412</v>
      </c>
      <c r="C326" s="12">
        <v>2008</v>
      </c>
      <c r="D326" s="11" t="s">
        <v>130</v>
      </c>
      <c r="F326" s="13" t="s">
        <v>71</v>
      </c>
      <c r="H326" s="12">
        <v>1</v>
      </c>
      <c r="I326" s="12" t="s">
        <v>589</v>
      </c>
      <c r="K326" s="14">
        <v>1</v>
      </c>
      <c r="L326" s="14">
        <v>3</v>
      </c>
      <c r="O326" s="14" t="s">
        <v>185</v>
      </c>
      <c r="Q326" s="14" t="s">
        <v>263</v>
      </c>
      <c r="R326" s="12" t="s">
        <v>58</v>
      </c>
      <c r="T326" s="15" t="s">
        <v>188</v>
      </c>
      <c r="U326" s="15" t="s">
        <v>478</v>
      </c>
      <c r="W326" s="52" t="s">
        <v>217</v>
      </c>
      <c r="AD326" s="12" t="s">
        <v>49</v>
      </c>
      <c r="AE326" s="16" t="s">
        <v>414</v>
      </c>
      <c r="AH326" s="17" t="s">
        <v>391</v>
      </c>
      <c r="AI326" s="17">
        <v>9.6</v>
      </c>
      <c r="AJ326" s="17" t="s">
        <v>291</v>
      </c>
      <c r="AK326" s="17" t="s">
        <v>416</v>
      </c>
      <c r="AL326" s="24">
        <f t="shared" ref="AL326:AL333" si="24">CR326-BU326</f>
        <v>-7.6666666666666643</v>
      </c>
      <c r="AM326" s="17" t="s">
        <v>142</v>
      </c>
      <c r="AP326" s="24" t="s">
        <v>123</v>
      </c>
      <c r="AQ326" s="17" t="s">
        <v>77</v>
      </c>
      <c r="AS326" s="17">
        <f t="shared" ref="AS326:AS333" si="25">SQRT(((BX326*BX326)+(CT326*CT326))/2)</f>
        <v>10.20620726159658</v>
      </c>
      <c r="AT326" s="17" t="s">
        <v>156</v>
      </c>
      <c r="AU326" s="60" t="s">
        <v>349</v>
      </c>
      <c r="AV326" s="17">
        <v>3</v>
      </c>
      <c r="AW326" s="17" t="s">
        <v>454</v>
      </c>
      <c r="AY326" s="28">
        <f t="shared" ref="AY326:AY333" si="26">DA326-CI326</f>
        <v>9.3333333333333321</v>
      </c>
      <c r="AZ326" s="20" t="s">
        <v>142</v>
      </c>
      <c r="BB326" s="83"/>
      <c r="BC326" s="23">
        <f>SQRT(((CK326*CK326)+(DC326*DC326))/2)</f>
        <v>7.291547618075783</v>
      </c>
      <c r="BE326" s="19">
        <v>3</v>
      </c>
      <c r="BF326" s="34" t="s">
        <v>454</v>
      </c>
      <c r="BU326" s="21">
        <v>52</v>
      </c>
      <c r="BV326" s="21" t="s">
        <v>142</v>
      </c>
      <c r="BX326" s="21">
        <v>8.717797887081348</v>
      </c>
      <c r="BZ326" s="21" t="s">
        <v>123</v>
      </c>
      <c r="CA326" s="21" t="s">
        <v>77</v>
      </c>
      <c r="CD326" s="21" t="s">
        <v>185</v>
      </c>
      <c r="CE326" s="21" t="s">
        <v>349</v>
      </c>
      <c r="CF326" s="21">
        <v>3</v>
      </c>
      <c r="CI326" s="13">
        <v>31.666666666666668</v>
      </c>
      <c r="CJ326" s="13" t="s">
        <v>142</v>
      </c>
      <c r="CK326" s="13">
        <v>7.0237691685684869</v>
      </c>
      <c r="CO326" s="13">
        <v>3</v>
      </c>
      <c r="CR326" s="21">
        <v>44.333333333333336</v>
      </c>
      <c r="CS326" s="21" t="s">
        <v>142</v>
      </c>
      <c r="CT326" s="21">
        <v>11.503622617824938</v>
      </c>
      <c r="CX326" s="21">
        <v>3</v>
      </c>
      <c r="DA326" s="13">
        <v>41</v>
      </c>
      <c r="DB326" s="13" t="s">
        <v>142</v>
      </c>
      <c r="DC326" s="13">
        <v>7.5498344352707498</v>
      </c>
      <c r="DG326" s="13">
        <v>3</v>
      </c>
    </row>
    <row r="327" spans="1:112" x14ac:dyDescent="0.3">
      <c r="A327" s="84" t="s">
        <v>411</v>
      </c>
      <c r="B327" s="11" t="s">
        <v>412</v>
      </c>
      <c r="C327" s="12">
        <v>2008</v>
      </c>
      <c r="D327" s="11" t="s">
        <v>130</v>
      </c>
      <c r="F327" s="13" t="s">
        <v>71</v>
      </c>
      <c r="H327" s="12">
        <v>1</v>
      </c>
      <c r="I327" s="12" t="s">
        <v>589</v>
      </c>
      <c r="K327" s="14">
        <v>1</v>
      </c>
      <c r="L327" s="14">
        <v>3</v>
      </c>
      <c r="O327" s="14" t="s">
        <v>185</v>
      </c>
      <c r="Q327" s="14" t="s">
        <v>263</v>
      </c>
      <c r="R327" s="12" t="s">
        <v>58</v>
      </c>
      <c r="T327" s="15" t="s">
        <v>188</v>
      </c>
      <c r="U327" s="15" t="s">
        <v>478</v>
      </c>
      <c r="W327" s="52" t="s">
        <v>217</v>
      </c>
      <c r="AD327" s="12" t="s">
        <v>120</v>
      </c>
      <c r="AE327" s="16" t="s">
        <v>414</v>
      </c>
      <c r="AH327" s="17" t="s">
        <v>391</v>
      </c>
      <c r="AI327" s="17">
        <v>9.6</v>
      </c>
      <c r="AJ327" s="17" t="s">
        <v>291</v>
      </c>
      <c r="AK327" s="17" t="s">
        <v>416</v>
      </c>
      <c r="AL327" s="24">
        <f t="shared" si="24"/>
        <v>-0.33333333333333215</v>
      </c>
      <c r="AM327" s="17" t="s">
        <v>142</v>
      </c>
      <c r="AP327" s="24" t="s">
        <v>123</v>
      </c>
      <c r="AQ327" s="17" t="s">
        <v>77</v>
      </c>
      <c r="AS327" s="17">
        <f t="shared" si="25"/>
        <v>2.943920288775947</v>
      </c>
      <c r="AT327" s="17" t="s">
        <v>156</v>
      </c>
      <c r="AU327" s="60" t="s">
        <v>349</v>
      </c>
      <c r="AV327" s="17">
        <v>3</v>
      </c>
      <c r="AW327" s="17" t="s">
        <v>454</v>
      </c>
      <c r="AY327" s="28">
        <f t="shared" si="26"/>
        <v>0.33333333333333215</v>
      </c>
      <c r="AZ327" s="20" t="s">
        <v>142</v>
      </c>
      <c r="BB327" s="83"/>
      <c r="BC327" s="23">
        <f t="shared" ref="BC327:BC333" si="27">SQRT(((CK327*CK327)+(DC327*DC327))/2)</f>
        <v>8.316649966583098</v>
      </c>
      <c r="BE327" s="19">
        <v>3</v>
      </c>
      <c r="BF327" s="34" t="s">
        <v>454</v>
      </c>
      <c r="BU327" s="21">
        <v>18</v>
      </c>
      <c r="BV327" s="21" t="s">
        <v>142</v>
      </c>
      <c r="BX327" s="21">
        <v>1.7320508075688772</v>
      </c>
      <c r="BZ327" s="21" t="s">
        <v>123</v>
      </c>
      <c r="CA327" s="21" t="s">
        <v>77</v>
      </c>
      <c r="CD327" s="21" t="s">
        <v>185</v>
      </c>
      <c r="CE327" s="21" t="s">
        <v>349</v>
      </c>
      <c r="CF327" s="21">
        <v>3</v>
      </c>
      <c r="CI327" s="13">
        <v>17.666666666666668</v>
      </c>
      <c r="CJ327" s="13" t="s">
        <v>142</v>
      </c>
      <c r="CK327" s="13">
        <v>7.3711147958319927</v>
      </c>
      <c r="CO327" s="13">
        <v>3</v>
      </c>
      <c r="CR327" s="21">
        <v>17.666666666666668</v>
      </c>
      <c r="CS327" s="21" t="s">
        <v>142</v>
      </c>
      <c r="CT327" s="21">
        <v>3.7859388972001797</v>
      </c>
      <c r="CX327" s="21">
        <v>3</v>
      </c>
      <c r="DA327" s="13">
        <v>18</v>
      </c>
      <c r="DB327" s="13" t="s">
        <v>142</v>
      </c>
      <c r="DC327" s="13">
        <v>9.1651513899116797</v>
      </c>
      <c r="DG327" s="13">
        <v>3</v>
      </c>
    </row>
    <row r="328" spans="1:112" x14ac:dyDescent="0.3">
      <c r="A328" s="84" t="s">
        <v>411</v>
      </c>
      <c r="B328" s="11" t="s">
        <v>412</v>
      </c>
      <c r="C328" s="12">
        <v>2008</v>
      </c>
      <c r="D328" s="11" t="s">
        <v>130</v>
      </c>
      <c r="F328" s="13" t="s">
        <v>71</v>
      </c>
      <c r="H328" s="12">
        <v>1</v>
      </c>
      <c r="I328" s="12" t="s">
        <v>589</v>
      </c>
      <c r="K328" s="14">
        <v>1</v>
      </c>
      <c r="L328" s="14">
        <v>3</v>
      </c>
      <c r="O328" s="14" t="s">
        <v>185</v>
      </c>
      <c r="Q328" s="14" t="s">
        <v>263</v>
      </c>
      <c r="R328" s="12" t="s">
        <v>58</v>
      </c>
      <c r="T328" s="15" t="s">
        <v>188</v>
      </c>
      <c r="U328" s="15" t="s">
        <v>478</v>
      </c>
      <c r="W328" s="52" t="s">
        <v>217</v>
      </c>
      <c r="AD328" s="12" t="s">
        <v>49</v>
      </c>
      <c r="AE328" s="16" t="s">
        <v>415</v>
      </c>
      <c r="AH328" s="17" t="s">
        <v>391</v>
      </c>
      <c r="AI328" s="17">
        <v>9.6</v>
      </c>
      <c r="AJ328" s="17" t="s">
        <v>291</v>
      </c>
      <c r="AK328" s="17" t="s">
        <v>416</v>
      </c>
      <c r="AL328" s="24">
        <f t="shared" si="24"/>
        <v>-1.6666666666666665</v>
      </c>
      <c r="AM328" s="17" t="s">
        <v>142</v>
      </c>
      <c r="AP328" s="24" t="s">
        <v>123</v>
      </c>
      <c r="AQ328" s="17" t="s">
        <v>77</v>
      </c>
      <c r="AS328" s="17">
        <f t="shared" si="25"/>
        <v>1.7795130420052185</v>
      </c>
      <c r="AT328" s="17" t="s">
        <v>156</v>
      </c>
      <c r="AU328" s="60" t="s">
        <v>349</v>
      </c>
      <c r="AV328" s="17">
        <v>3</v>
      </c>
      <c r="AW328" s="17" t="s">
        <v>454</v>
      </c>
      <c r="AY328" s="28">
        <f t="shared" si="26"/>
        <v>0.33333333333333348</v>
      </c>
      <c r="AZ328" s="20" t="s">
        <v>142</v>
      </c>
      <c r="BB328" s="83"/>
      <c r="BC328" s="23">
        <f t="shared" si="27"/>
        <v>3.0276503540974917</v>
      </c>
      <c r="BE328" s="19">
        <v>3</v>
      </c>
      <c r="BF328" s="34" t="s">
        <v>454</v>
      </c>
      <c r="BU328" s="21">
        <v>4</v>
      </c>
      <c r="BV328" s="21" t="s">
        <v>142</v>
      </c>
      <c r="BX328" s="21">
        <v>2</v>
      </c>
      <c r="BZ328" s="21" t="s">
        <v>123</v>
      </c>
      <c r="CA328" s="21" t="s">
        <v>77</v>
      </c>
      <c r="CD328" s="21" t="s">
        <v>185</v>
      </c>
      <c r="CE328" s="21" t="s">
        <v>349</v>
      </c>
      <c r="CF328" s="21">
        <v>3</v>
      </c>
      <c r="CI328" s="13">
        <v>3</v>
      </c>
      <c r="CJ328" s="13" t="s">
        <v>142</v>
      </c>
      <c r="CK328" s="13">
        <v>3</v>
      </c>
      <c r="CO328" s="13">
        <v>3</v>
      </c>
      <c r="CR328" s="21">
        <v>2.3333333333333335</v>
      </c>
      <c r="CS328" s="21" t="s">
        <v>142</v>
      </c>
      <c r="CT328" s="21">
        <v>1.5275252316519468</v>
      </c>
      <c r="CX328" s="21">
        <v>3</v>
      </c>
      <c r="DA328" s="13">
        <v>3.3333333333333335</v>
      </c>
      <c r="DB328" s="13" t="s">
        <v>142</v>
      </c>
      <c r="DC328" s="13">
        <v>3.0550504633038931</v>
      </c>
      <c r="DG328" s="13">
        <v>3</v>
      </c>
    </row>
    <row r="329" spans="1:112" x14ac:dyDescent="0.3">
      <c r="A329" s="84" t="s">
        <v>411</v>
      </c>
      <c r="B329" s="11" t="s">
        <v>412</v>
      </c>
      <c r="C329" s="12">
        <v>2008</v>
      </c>
      <c r="D329" s="11" t="s">
        <v>130</v>
      </c>
      <c r="F329" s="13" t="s">
        <v>71</v>
      </c>
      <c r="H329" s="12">
        <v>1</v>
      </c>
      <c r="I329" s="12" t="s">
        <v>589</v>
      </c>
      <c r="K329" s="14">
        <v>1</v>
      </c>
      <c r="L329" s="14">
        <v>3</v>
      </c>
      <c r="O329" s="14" t="s">
        <v>185</v>
      </c>
      <c r="Q329" s="14" t="s">
        <v>263</v>
      </c>
      <c r="R329" s="12" t="s">
        <v>58</v>
      </c>
      <c r="T329" s="15" t="s">
        <v>188</v>
      </c>
      <c r="U329" s="15" t="s">
        <v>478</v>
      </c>
      <c r="W329" s="52" t="s">
        <v>217</v>
      </c>
      <c r="AD329" s="12" t="s">
        <v>120</v>
      </c>
      <c r="AE329" s="16" t="s">
        <v>415</v>
      </c>
      <c r="AH329" s="17" t="s">
        <v>391</v>
      </c>
      <c r="AI329" s="17">
        <v>9.6</v>
      </c>
      <c r="AJ329" s="17" t="s">
        <v>291</v>
      </c>
      <c r="AK329" s="17" t="s">
        <v>416</v>
      </c>
      <c r="AL329" s="24">
        <f t="shared" si="24"/>
        <v>-0.66666666666666652</v>
      </c>
      <c r="AM329" s="17" t="s">
        <v>142</v>
      </c>
      <c r="AP329" s="24" t="s">
        <v>123</v>
      </c>
      <c r="AQ329" s="17" t="s">
        <v>77</v>
      </c>
      <c r="AS329" s="17">
        <f t="shared" si="25"/>
        <v>1.2909944487358056</v>
      </c>
      <c r="AT329" s="17" t="s">
        <v>156</v>
      </c>
      <c r="AU329" s="60" t="s">
        <v>349</v>
      </c>
      <c r="AV329" s="17">
        <v>3</v>
      </c>
      <c r="AW329" s="17" t="s">
        <v>454</v>
      </c>
      <c r="AY329" s="28">
        <f t="shared" si="26"/>
        <v>0.66666666666666674</v>
      </c>
      <c r="AZ329" s="20" t="s">
        <v>142</v>
      </c>
      <c r="BB329" s="83"/>
      <c r="BC329" s="23">
        <f t="shared" si="27"/>
        <v>2.3094010767585034</v>
      </c>
      <c r="BE329" s="19">
        <v>3</v>
      </c>
      <c r="BF329" s="34" t="s">
        <v>454</v>
      </c>
      <c r="BU329" s="21">
        <v>3</v>
      </c>
      <c r="BV329" s="21" t="s">
        <v>142</v>
      </c>
      <c r="BX329" s="21">
        <v>1</v>
      </c>
      <c r="BZ329" s="21" t="s">
        <v>123</v>
      </c>
      <c r="CA329" s="21" t="s">
        <v>77</v>
      </c>
      <c r="CD329" s="21" t="s">
        <v>185</v>
      </c>
      <c r="CE329" s="21" t="s">
        <v>349</v>
      </c>
      <c r="CF329" s="21">
        <v>3</v>
      </c>
      <c r="CI329" s="13">
        <v>1.6666666666666667</v>
      </c>
      <c r="CJ329" s="13" t="s">
        <v>142</v>
      </c>
      <c r="CK329" s="13">
        <v>2.0816659994661326</v>
      </c>
      <c r="CO329" s="13">
        <v>3</v>
      </c>
      <c r="CR329" s="21">
        <v>2.3333333333333335</v>
      </c>
      <c r="CS329" s="21" t="s">
        <v>142</v>
      </c>
      <c r="CT329" s="21">
        <v>1.5275252316519468</v>
      </c>
      <c r="CX329" s="21">
        <v>3</v>
      </c>
      <c r="DA329" s="13">
        <v>2.3333333333333335</v>
      </c>
      <c r="DB329" s="13" t="s">
        <v>142</v>
      </c>
      <c r="DC329" s="13">
        <v>2.5166114784235836</v>
      </c>
      <c r="DG329" s="13">
        <v>3</v>
      </c>
    </row>
    <row r="330" spans="1:112" x14ac:dyDescent="0.3">
      <c r="A330" s="84" t="s">
        <v>411</v>
      </c>
      <c r="B330" s="11" t="s">
        <v>412</v>
      </c>
      <c r="C330" s="12">
        <v>2008</v>
      </c>
      <c r="D330" s="11" t="s">
        <v>130</v>
      </c>
      <c r="F330" s="13" t="s">
        <v>71</v>
      </c>
      <c r="H330" s="12">
        <v>4</v>
      </c>
      <c r="I330" s="12" t="s">
        <v>413</v>
      </c>
      <c r="K330" s="14">
        <v>1</v>
      </c>
      <c r="L330" s="14">
        <v>3</v>
      </c>
      <c r="O330" s="14" t="s">
        <v>185</v>
      </c>
      <c r="Q330" s="14" t="s">
        <v>263</v>
      </c>
      <c r="R330" s="12" t="s">
        <v>58</v>
      </c>
      <c r="T330" s="15" t="s">
        <v>188</v>
      </c>
      <c r="U330" s="15" t="s">
        <v>478</v>
      </c>
      <c r="W330" s="52" t="s">
        <v>217</v>
      </c>
      <c r="AD330" s="12" t="s">
        <v>49</v>
      </c>
      <c r="AE330" s="16" t="s">
        <v>414</v>
      </c>
      <c r="AH330" s="17" t="s">
        <v>391</v>
      </c>
      <c r="AI330" s="17">
        <v>9.6</v>
      </c>
      <c r="AJ330" s="17" t="s">
        <v>291</v>
      </c>
      <c r="AK330" s="17" t="s">
        <v>416</v>
      </c>
      <c r="AL330" s="24">
        <f t="shared" si="24"/>
        <v>55.666666666666671</v>
      </c>
      <c r="AM330" s="17" t="s">
        <v>142</v>
      </c>
      <c r="AP330" s="24" t="s">
        <v>123</v>
      </c>
      <c r="AQ330" s="17" t="s">
        <v>77</v>
      </c>
      <c r="AS330" s="17">
        <f t="shared" si="25"/>
        <v>23.794257010183486</v>
      </c>
      <c r="AT330" s="17" t="s">
        <v>156</v>
      </c>
      <c r="AU330" s="60" t="s">
        <v>349</v>
      </c>
      <c r="AV330" s="17">
        <v>3</v>
      </c>
      <c r="AW330" s="17" t="s">
        <v>454</v>
      </c>
      <c r="AY330" s="28">
        <f t="shared" si="26"/>
        <v>6.3333333333333321</v>
      </c>
      <c r="AZ330" s="20" t="s">
        <v>142</v>
      </c>
      <c r="BB330" s="83"/>
      <c r="BC330" s="23">
        <f t="shared" si="27"/>
        <v>5.9301489582190623</v>
      </c>
      <c r="BE330" s="19">
        <v>3</v>
      </c>
      <c r="BF330" s="34" t="s">
        <v>454</v>
      </c>
      <c r="BU330" s="21">
        <v>52</v>
      </c>
      <c r="BV330" s="21" t="s">
        <v>142</v>
      </c>
      <c r="BX330" s="21">
        <v>8.717797887081348</v>
      </c>
      <c r="BZ330" s="21" t="s">
        <v>123</v>
      </c>
      <c r="CA330" s="21" t="s">
        <v>77</v>
      </c>
      <c r="CD330" s="21" t="s">
        <v>185</v>
      </c>
      <c r="CE330" s="21" t="s">
        <v>349</v>
      </c>
      <c r="CF330" s="21">
        <v>3</v>
      </c>
      <c r="CI330" s="13">
        <v>31.666666666666668</v>
      </c>
      <c r="CJ330" s="13" t="s">
        <v>142</v>
      </c>
      <c r="CK330" s="13">
        <v>7.0237691685684869</v>
      </c>
      <c r="CO330" s="13">
        <v>3</v>
      </c>
      <c r="CR330" s="21">
        <v>107.66666666666667</v>
      </c>
      <c r="CS330" s="21" t="s">
        <v>142</v>
      </c>
      <c r="CT330" s="21">
        <v>32.501282025996019</v>
      </c>
      <c r="CX330" s="21">
        <v>3</v>
      </c>
      <c r="DA330" s="13">
        <v>38</v>
      </c>
      <c r="DB330" s="13" t="s">
        <v>142</v>
      </c>
      <c r="DC330" s="13">
        <v>4.5825756949558398</v>
      </c>
      <c r="DG330" s="13">
        <v>3</v>
      </c>
    </row>
    <row r="331" spans="1:112" x14ac:dyDescent="0.3">
      <c r="A331" s="84" t="s">
        <v>411</v>
      </c>
      <c r="B331" s="11" t="s">
        <v>412</v>
      </c>
      <c r="C331" s="12">
        <v>2008</v>
      </c>
      <c r="D331" s="11" t="s">
        <v>130</v>
      </c>
      <c r="F331" s="13" t="s">
        <v>71</v>
      </c>
      <c r="H331" s="12">
        <v>4</v>
      </c>
      <c r="I331" s="12" t="s">
        <v>413</v>
      </c>
      <c r="K331" s="14">
        <v>1</v>
      </c>
      <c r="L331" s="14">
        <v>3</v>
      </c>
      <c r="O331" s="14" t="s">
        <v>185</v>
      </c>
      <c r="Q331" s="14" t="s">
        <v>263</v>
      </c>
      <c r="R331" s="12" t="s">
        <v>58</v>
      </c>
      <c r="T331" s="15" t="s">
        <v>188</v>
      </c>
      <c r="U331" s="15" t="s">
        <v>478</v>
      </c>
      <c r="W331" s="52" t="s">
        <v>217</v>
      </c>
      <c r="AD331" s="12" t="s">
        <v>120</v>
      </c>
      <c r="AE331" s="16" t="s">
        <v>414</v>
      </c>
      <c r="AH331" s="17" t="s">
        <v>391</v>
      </c>
      <c r="AI331" s="17">
        <v>9.6</v>
      </c>
      <c r="AJ331" s="17" t="s">
        <v>291</v>
      </c>
      <c r="AK331" s="17" t="s">
        <v>416</v>
      </c>
      <c r="AL331" s="24">
        <f t="shared" si="24"/>
        <v>0.66666666666666785</v>
      </c>
      <c r="AM331" s="17" t="s">
        <v>142</v>
      </c>
      <c r="AP331" s="24" t="s">
        <v>123</v>
      </c>
      <c r="AQ331" s="17" t="s">
        <v>77</v>
      </c>
      <c r="AS331" s="17">
        <f t="shared" si="25"/>
        <v>1.6329931618554518</v>
      </c>
      <c r="AT331" s="17" t="s">
        <v>156</v>
      </c>
      <c r="AU331" s="60" t="s">
        <v>349</v>
      </c>
      <c r="AV331" s="17">
        <v>3</v>
      </c>
      <c r="AW331" s="17" t="s">
        <v>454</v>
      </c>
      <c r="AY331" s="28">
        <f t="shared" si="26"/>
        <v>-2.6666666666666679</v>
      </c>
      <c r="AZ331" s="20" t="s">
        <v>142</v>
      </c>
      <c r="BB331" s="83"/>
      <c r="BC331" s="23">
        <f t="shared" si="27"/>
        <v>5.7590508477236639</v>
      </c>
      <c r="BE331" s="19">
        <v>3</v>
      </c>
      <c r="BF331" s="34" t="s">
        <v>454</v>
      </c>
      <c r="BU331" s="21">
        <v>18</v>
      </c>
      <c r="BV331" s="21" t="s">
        <v>142</v>
      </c>
      <c r="BX331" s="21">
        <v>1.7320508075688772</v>
      </c>
      <c r="BZ331" s="21" t="s">
        <v>123</v>
      </c>
      <c r="CA331" s="21" t="s">
        <v>77</v>
      </c>
      <c r="CD331" s="21" t="s">
        <v>185</v>
      </c>
      <c r="CE331" s="21" t="s">
        <v>349</v>
      </c>
      <c r="CF331" s="21">
        <v>3</v>
      </c>
      <c r="CI331" s="13">
        <v>17.666666666666668</v>
      </c>
      <c r="CJ331" s="13" t="s">
        <v>142</v>
      </c>
      <c r="CK331" s="13">
        <v>7.3711147958319927</v>
      </c>
      <c r="CO331" s="13">
        <v>3</v>
      </c>
      <c r="CR331" s="21">
        <v>18.666666666666668</v>
      </c>
      <c r="CS331" s="21" t="s">
        <v>142</v>
      </c>
      <c r="CT331" s="21">
        <v>1.5275252316519465</v>
      </c>
      <c r="CX331" s="21">
        <v>3</v>
      </c>
      <c r="DA331" s="13">
        <v>15</v>
      </c>
      <c r="DB331" s="13" t="s">
        <v>142</v>
      </c>
      <c r="DC331" s="13">
        <v>3.4641016151377544</v>
      </c>
      <c r="DG331" s="13">
        <v>3</v>
      </c>
    </row>
    <row r="332" spans="1:112" x14ac:dyDescent="0.3">
      <c r="A332" s="84" t="s">
        <v>411</v>
      </c>
      <c r="B332" s="11" t="s">
        <v>412</v>
      </c>
      <c r="C332" s="12">
        <v>2008</v>
      </c>
      <c r="D332" s="11" t="s">
        <v>130</v>
      </c>
      <c r="F332" s="13" t="s">
        <v>71</v>
      </c>
      <c r="H332" s="12">
        <v>4</v>
      </c>
      <c r="I332" s="12" t="s">
        <v>413</v>
      </c>
      <c r="K332" s="14">
        <v>1</v>
      </c>
      <c r="L332" s="14">
        <v>3</v>
      </c>
      <c r="O332" s="14" t="s">
        <v>185</v>
      </c>
      <c r="Q332" s="14" t="s">
        <v>263</v>
      </c>
      <c r="R332" s="12" t="s">
        <v>58</v>
      </c>
      <c r="T332" s="15" t="s">
        <v>188</v>
      </c>
      <c r="U332" s="15" t="s">
        <v>478</v>
      </c>
      <c r="W332" s="52" t="s">
        <v>217</v>
      </c>
      <c r="AD332" s="12" t="s">
        <v>49</v>
      </c>
      <c r="AE332" s="16" t="s">
        <v>415</v>
      </c>
      <c r="AH332" s="17" t="s">
        <v>391</v>
      </c>
      <c r="AI332" s="17">
        <v>9.6</v>
      </c>
      <c r="AJ332" s="17" t="s">
        <v>291</v>
      </c>
      <c r="AK332" s="17" t="s">
        <v>416</v>
      </c>
      <c r="AL332" s="24">
        <f t="shared" si="24"/>
        <v>-1.6666666666666665</v>
      </c>
      <c r="AM332" s="17" t="s">
        <v>142</v>
      </c>
      <c r="AP332" s="24" t="s">
        <v>123</v>
      </c>
      <c r="AQ332" s="17" t="s">
        <v>77</v>
      </c>
      <c r="AS332" s="17">
        <f t="shared" si="25"/>
        <v>1.7795130420052185</v>
      </c>
      <c r="AT332" s="17" t="s">
        <v>156</v>
      </c>
      <c r="AU332" s="60" t="s">
        <v>349</v>
      </c>
      <c r="AV332" s="17">
        <v>3</v>
      </c>
      <c r="AW332" s="17" t="s">
        <v>454</v>
      </c>
      <c r="AY332" s="28">
        <f t="shared" si="26"/>
        <v>-1.6666666666666667</v>
      </c>
      <c r="AZ332" s="20" t="s">
        <v>142</v>
      </c>
      <c r="BB332" s="83"/>
      <c r="BC332" s="23">
        <f t="shared" si="27"/>
        <v>2.1602468994692869</v>
      </c>
      <c r="BE332" s="19">
        <v>3</v>
      </c>
      <c r="BF332" s="34" t="s">
        <v>454</v>
      </c>
      <c r="BU332" s="21">
        <v>4</v>
      </c>
      <c r="BV332" s="21" t="s">
        <v>142</v>
      </c>
      <c r="BX332" s="21">
        <v>2</v>
      </c>
      <c r="BZ332" s="21" t="s">
        <v>123</v>
      </c>
      <c r="CA332" s="21" t="s">
        <v>77</v>
      </c>
      <c r="CD332" s="21" t="s">
        <v>185</v>
      </c>
      <c r="CE332" s="21" t="s">
        <v>349</v>
      </c>
      <c r="CF332" s="21">
        <v>3</v>
      </c>
      <c r="CI332" s="13">
        <v>3</v>
      </c>
      <c r="CJ332" s="13" t="s">
        <v>142</v>
      </c>
      <c r="CK332" s="13">
        <v>3</v>
      </c>
      <c r="CO332" s="13">
        <v>3</v>
      </c>
      <c r="CR332" s="21">
        <v>2.3333333333333335</v>
      </c>
      <c r="CS332" s="21" t="s">
        <v>142</v>
      </c>
      <c r="CT332" s="21">
        <v>1.5275252316519468</v>
      </c>
      <c r="CX332" s="21">
        <v>3</v>
      </c>
      <c r="DA332" s="13">
        <v>1.3333333333333333</v>
      </c>
      <c r="DB332" s="13" t="s">
        <v>142</v>
      </c>
      <c r="DC332" s="13">
        <v>0.57735026918962584</v>
      </c>
      <c r="DG332" s="13">
        <v>3</v>
      </c>
    </row>
    <row r="333" spans="1:112" x14ac:dyDescent="0.3">
      <c r="A333" s="84" t="s">
        <v>411</v>
      </c>
      <c r="B333" s="11" t="s">
        <v>412</v>
      </c>
      <c r="C333" s="12">
        <v>2008</v>
      </c>
      <c r="D333" s="11" t="s">
        <v>130</v>
      </c>
      <c r="F333" s="13" t="s">
        <v>71</v>
      </c>
      <c r="H333" s="12">
        <v>4</v>
      </c>
      <c r="I333" s="12" t="s">
        <v>413</v>
      </c>
      <c r="K333" s="14">
        <v>1</v>
      </c>
      <c r="L333" s="14">
        <v>3</v>
      </c>
      <c r="O333" s="14" t="s">
        <v>185</v>
      </c>
      <c r="Q333" s="14" t="s">
        <v>263</v>
      </c>
      <c r="R333" s="12" t="s">
        <v>58</v>
      </c>
      <c r="T333" s="15" t="s">
        <v>188</v>
      </c>
      <c r="U333" s="15" t="s">
        <v>478</v>
      </c>
      <c r="W333" s="52" t="s">
        <v>217</v>
      </c>
      <c r="AD333" s="12" t="s">
        <v>120</v>
      </c>
      <c r="AE333" s="16" t="s">
        <v>415</v>
      </c>
      <c r="AH333" s="17" t="s">
        <v>391</v>
      </c>
      <c r="AI333" s="17">
        <v>9.6</v>
      </c>
      <c r="AJ333" s="17" t="s">
        <v>291</v>
      </c>
      <c r="AK333" s="17" t="s">
        <v>416</v>
      </c>
      <c r="AL333" s="24">
        <f t="shared" si="24"/>
        <v>-1.3333333333333333</v>
      </c>
      <c r="AM333" s="17" t="s">
        <v>142</v>
      </c>
      <c r="AP333" s="24" t="s">
        <v>123</v>
      </c>
      <c r="AQ333" s="17" t="s">
        <v>77</v>
      </c>
      <c r="AS333" s="17">
        <f t="shared" si="25"/>
        <v>1.0801234497346432</v>
      </c>
      <c r="AT333" s="17" t="s">
        <v>156</v>
      </c>
      <c r="AU333" s="60" t="s">
        <v>349</v>
      </c>
      <c r="AV333" s="17">
        <v>3</v>
      </c>
      <c r="AW333" s="17" t="s">
        <v>454</v>
      </c>
      <c r="AY333" s="28">
        <f t="shared" si="26"/>
        <v>-0.33333333333333348</v>
      </c>
      <c r="AZ333" s="20" t="s">
        <v>142</v>
      </c>
      <c r="BB333" s="83"/>
      <c r="BC333" s="23">
        <f t="shared" si="27"/>
        <v>1.5275252316519465</v>
      </c>
      <c r="BE333" s="19">
        <v>3</v>
      </c>
      <c r="BF333" s="34" t="s">
        <v>454</v>
      </c>
      <c r="BU333" s="21">
        <v>3</v>
      </c>
      <c r="BV333" s="21" t="s">
        <v>142</v>
      </c>
      <c r="BX333" s="21">
        <v>1</v>
      </c>
      <c r="BZ333" s="21" t="s">
        <v>123</v>
      </c>
      <c r="CA333" s="21" t="s">
        <v>77</v>
      </c>
      <c r="CD333" s="21" t="s">
        <v>185</v>
      </c>
      <c r="CE333" s="21" t="s">
        <v>349</v>
      </c>
      <c r="CF333" s="21">
        <v>3</v>
      </c>
      <c r="CI333" s="13">
        <v>1.6666666666666667</v>
      </c>
      <c r="CJ333" s="13" t="s">
        <v>142</v>
      </c>
      <c r="CK333" s="13">
        <v>2.0816659994661326</v>
      </c>
      <c r="CO333" s="13">
        <v>3</v>
      </c>
      <c r="CR333" s="21">
        <v>1.6666666666666667</v>
      </c>
      <c r="CS333" s="21" t="s">
        <v>142</v>
      </c>
      <c r="CT333" s="21">
        <v>1.1547005383792515</v>
      </c>
      <c r="CX333" s="21">
        <v>3</v>
      </c>
      <c r="DA333" s="13">
        <v>1.3333333333333333</v>
      </c>
      <c r="DB333" s="13" t="s">
        <v>142</v>
      </c>
      <c r="DC333" s="13">
        <v>0.57735026918962584</v>
      </c>
      <c r="DG333" s="13">
        <v>3</v>
      </c>
    </row>
    <row r="334" spans="1:112" x14ac:dyDescent="0.3">
      <c r="X334" s="42"/>
      <c r="Y334" s="42"/>
      <c r="AJ334" s="24"/>
      <c r="AO334" s="24"/>
      <c r="AU334" s="60"/>
      <c r="BB334" s="83"/>
    </row>
    <row r="335" spans="1:112" x14ac:dyDescent="0.3">
      <c r="A335" s="84" t="s">
        <v>340</v>
      </c>
      <c r="B335" s="11" t="s">
        <v>341</v>
      </c>
      <c r="C335" s="12">
        <v>2016</v>
      </c>
      <c r="D335" s="11" t="s">
        <v>47</v>
      </c>
      <c r="F335" s="13" t="s">
        <v>71</v>
      </c>
      <c r="H335" s="12">
        <v>1</v>
      </c>
      <c r="I335" s="12" t="s">
        <v>359</v>
      </c>
      <c r="J335" s="12" t="s">
        <v>342</v>
      </c>
      <c r="K335" s="14">
        <v>1</v>
      </c>
      <c r="L335" s="14">
        <v>3</v>
      </c>
      <c r="O335" s="14" t="s">
        <v>185</v>
      </c>
      <c r="Q335" s="14" t="s">
        <v>263</v>
      </c>
      <c r="R335" s="12" t="s">
        <v>58</v>
      </c>
      <c r="S335" s="12" t="s">
        <v>344</v>
      </c>
      <c r="T335" s="15" t="s">
        <v>188</v>
      </c>
      <c r="U335" s="15" t="s">
        <v>478</v>
      </c>
      <c r="W335" s="52" t="s">
        <v>217</v>
      </c>
      <c r="X335" s="15" t="s">
        <v>181</v>
      </c>
      <c r="AD335" s="12" t="s">
        <v>120</v>
      </c>
      <c r="AE335" s="16" t="s">
        <v>228</v>
      </c>
      <c r="AH335" s="17" t="s">
        <v>345</v>
      </c>
      <c r="AI335" s="17" t="s">
        <v>346</v>
      </c>
      <c r="AJ335" s="24" t="s">
        <v>291</v>
      </c>
      <c r="AK335" s="17" t="s">
        <v>220</v>
      </c>
      <c r="AL335" s="24">
        <f>CR335-BU335</f>
        <v>56.6885613421138</v>
      </c>
      <c r="AM335" s="17" t="s">
        <v>142</v>
      </c>
      <c r="AP335" s="24" t="s">
        <v>123</v>
      </c>
      <c r="AQ335" s="17" t="s">
        <v>77</v>
      </c>
      <c r="AS335" s="17">
        <f t="shared" ref="AS335:AS340" si="28">SQRT(((CC335*CC335)+(CW335*CW335))/2)</f>
        <v>12.431119192171034</v>
      </c>
      <c r="AT335" s="17" t="s">
        <v>156</v>
      </c>
      <c r="AU335" s="60" t="s">
        <v>349</v>
      </c>
      <c r="AV335" s="17">
        <v>3</v>
      </c>
      <c r="AW335" s="24" t="s">
        <v>454</v>
      </c>
      <c r="AY335" s="28">
        <f>DA335-CI335</f>
        <v>17.814858412204195</v>
      </c>
      <c r="AZ335" s="20" t="s">
        <v>142</v>
      </c>
      <c r="BB335" s="83"/>
      <c r="BC335" s="23">
        <f t="shared" ref="BC335:BC340" si="29">SQRT(((CN335*CN335)+(DF335*DF335))/2)</f>
        <v>7.5389551590019455</v>
      </c>
      <c r="BE335" s="19">
        <v>3</v>
      </c>
      <c r="BF335" s="23" t="s">
        <v>454</v>
      </c>
      <c r="BP335" s="21" t="s">
        <v>348</v>
      </c>
      <c r="BQ335" s="21" t="s">
        <v>347</v>
      </c>
      <c r="BR335" s="21" t="s">
        <v>346</v>
      </c>
      <c r="BS335" s="21" t="s">
        <v>291</v>
      </c>
      <c r="BT335" s="21" t="s">
        <v>220</v>
      </c>
      <c r="BU335" s="21">
        <v>75.284761784336197</v>
      </c>
      <c r="BV335" s="21" t="s">
        <v>142</v>
      </c>
      <c r="BW335" s="21" t="s">
        <v>432</v>
      </c>
      <c r="BX335" s="21">
        <v>82.343573252042802</v>
      </c>
      <c r="BZ335" s="21" t="s">
        <v>123</v>
      </c>
      <c r="CA335" s="21" t="s">
        <v>34</v>
      </c>
      <c r="CB335" s="21">
        <f>BX335-BU335</f>
        <v>7.0588114677066045</v>
      </c>
      <c r="CC335" s="21">
        <f>CB335*SQRT(CF335)</f>
        <v>12.226220103117676</v>
      </c>
      <c r="CD335" s="21" t="s">
        <v>185</v>
      </c>
      <c r="CE335" s="21" t="s">
        <v>349</v>
      </c>
      <c r="CF335" s="21">
        <v>3</v>
      </c>
      <c r="CI335" s="13">
        <v>61.358160640206499</v>
      </c>
      <c r="CJ335" s="13" t="s">
        <v>142</v>
      </c>
      <c r="CK335" s="13">
        <v>65.085769073769896</v>
      </c>
      <c r="CM335" s="13">
        <f>CK335-CI335</f>
        <v>3.7276084335633968</v>
      </c>
      <c r="CN335" s="13">
        <f>CM335*SQRT(CO335)</f>
        <v>6.4564071976540385</v>
      </c>
      <c r="CO335" s="13">
        <v>3</v>
      </c>
      <c r="CR335" s="37">
        <v>131.97332312645</v>
      </c>
      <c r="CS335" s="37" t="s">
        <v>142</v>
      </c>
      <c r="CT335" s="37">
        <v>139.26681316277799</v>
      </c>
      <c r="CU335" s="37"/>
      <c r="CV335" s="37">
        <f>CT335-CR335</f>
        <v>7.2934900363279951</v>
      </c>
      <c r="CW335" s="37">
        <f>CV335*SQRT(CX335)</f>
        <v>12.632695307417464</v>
      </c>
      <c r="CX335" s="37">
        <v>3</v>
      </c>
      <c r="DA335" s="13">
        <v>79.173019052410694</v>
      </c>
      <c r="DB335" s="13" t="s">
        <v>142</v>
      </c>
      <c r="DC335" s="13">
        <v>84.071539096837895</v>
      </c>
      <c r="DE335" s="13">
        <f>DC335-DA335</f>
        <v>4.898520044427201</v>
      </c>
      <c r="DF335" s="13">
        <f>DE335*SQRT(DG335)</f>
        <v>8.4844855988424666</v>
      </c>
      <c r="DG335" s="13">
        <v>3</v>
      </c>
    </row>
    <row r="336" spans="1:112" x14ac:dyDescent="0.3">
      <c r="A336" s="84" t="s">
        <v>340</v>
      </c>
      <c r="B336" s="11" t="s">
        <v>341</v>
      </c>
      <c r="C336" s="12">
        <v>2016</v>
      </c>
      <c r="D336" s="11" t="s">
        <v>47</v>
      </c>
      <c r="F336" s="13" t="s">
        <v>71</v>
      </c>
      <c r="H336" s="12">
        <v>10</v>
      </c>
      <c r="I336" s="12" t="s">
        <v>358</v>
      </c>
      <c r="J336" s="12" t="s">
        <v>342</v>
      </c>
      <c r="K336" s="14">
        <v>1</v>
      </c>
      <c r="L336" s="14">
        <v>3</v>
      </c>
      <c r="O336" s="14" t="s">
        <v>185</v>
      </c>
      <c r="Q336" s="14" t="s">
        <v>263</v>
      </c>
      <c r="R336" s="12" t="s">
        <v>58</v>
      </c>
      <c r="S336" s="12" t="s">
        <v>344</v>
      </c>
      <c r="T336" s="15" t="s">
        <v>188</v>
      </c>
      <c r="U336" s="15" t="s">
        <v>478</v>
      </c>
      <c r="W336" s="52" t="s">
        <v>217</v>
      </c>
      <c r="X336" s="15" t="s">
        <v>181</v>
      </c>
      <c r="AD336" s="12" t="s">
        <v>120</v>
      </c>
      <c r="AE336" s="16" t="s">
        <v>228</v>
      </c>
      <c r="AH336" s="17" t="s">
        <v>345</v>
      </c>
      <c r="AI336" s="17" t="s">
        <v>346</v>
      </c>
      <c r="AJ336" s="24" t="s">
        <v>291</v>
      </c>
      <c r="AK336" s="17" t="s">
        <v>220</v>
      </c>
      <c r="AL336" s="24">
        <f t="shared" ref="AL336:AL358" si="30">CR336-BU336</f>
        <v>35.4949028238658</v>
      </c>
      <c r="AM336" s="17" t="s">
        <v>142</v>
      </c>
      <c r="AP336" s="24" t="s">
        <v>123</v>
      </c>
      <c r="AQ336" s="17" t="s">
        <v>77</v>
      </c>
      <c r="AS336" s="17">
        <f t="shared" si="28"/>
        <v>14.180447366153244</v>
      </c>
      <c r="AT336" s="17" t="s">
        <v>156</v>
      </c>
      <c r="AU336" s="60" t="s">
        <v>349</v>
      </c>
      <c r="AV336" s="17">
        <v>3</v>
      </c>
      <c r="AW336" s="24" t="s">
        <v>454</v>
      </c>
      <c r="AY336" s="28">
        <f t="shared" ref="AY336:AY358" si="31">DA336-CI336</f>
        <v>18.765343028830195</v>
      </c>
      <c r="AZ336" s="20" t="s">
        <v>142</v>
      </c>
      <c r="BB336" s="83"/>
      <c r="BC336" s="23">
        <f t="shared" si="29"/>
        <v>9.9914686366481043</v>
      </c>
      <c r="BE336" s="19">
        <v>3</v>
      </c>
      <c r="BF336" s="23" t="s">
        <v>454</v>
      </c>
      <c r="BP336" s="21" t="s">
        <v>348</v>
      </c>
      <c r="BQ336" s="21" t="s">
        <v>347</v>
      </c>
      <c r="BR336" s="21" t="s">
        <v>346</v>
      </c>
      <c r="BS336" s="21" t="s">
        <v>291</v>
      </c>
      <c r="BT336" s="21" t="s">
        <v>220</v>
      </c>
      <c r="BU336" s="21">
        <v>75.284761784336197</v>
      </c>
      <c r="BV336" s="21" t="s">
        <v>142</v>
      </c>
      <c r="BW336" s="21" t="s">
        <v>432</v>
      </c>
      <c r="BX336" s="21">
        <v>82.343573252042802</v>
      </c>
      <c r="BZ336" s="21" t="s">
        <v>123</v>
      </c>
      <c r="CA336" s="21" t="s">
        <v>34</v>
      </c>
      <c r="CB336" s="21">
        <f t="shared" ref="CB336:CB358" si="32">BX336-BU336</f>
        <v>7.0588114677066045</v>
      </c>
      <c r="CC336" s="21">
        <f t="shared" ref="CC336:CC358" si="33">CB336*SQRT(CF336)</f>
        <v>12.226220103117676</v>
      </c>
      <c r="CD336" s="21" t="s">
        <v>185</v>
      </c>
      <c r="CE336" s="21" t="s">
        <v>349</v>
      </c>
      <c r="CF336" s="21">
        <v>3</v>
      </c>
      <c r="CG336" s="21" t="s">
        <v>352</v>
      </c>
      <c r="CI336" s="13">
        <v>61.358160640206499</v>
      </c>
      <c r="CJ336" s="13" t="s">
        <v>142</v>
      </c>
      <c r="CK336" s="13">
        <v>65.085769073769896</v>
      </c>
      <c r="CM336" s="13">
        <f t="shared" ref="CM336:CM358" si="34">CK336-CI336</f>
        <v>3.7276084335633968</v>
      </c>
      <c r="CN336" s="13">
        <f t="shared" ref="CN336:CN358" si="35">CM336*SQRT(CO336)</f>
        <v>6.4564071976540385</v>
      </c>
      <c r="CO336" s="13">
        <v>3</v>
      </c>
      <c r="CP336" s="13" t="s">
        <v>350</v>
      </c>
      <c r="CR336" s="21">
        <v>110.779664608202</v>
      </c>
      <c r="CS336" s="21" t="s">
        <v>142</v>
      </c>
      <c r="CT336" s="21">
        <v>119.95734981015799</v>
      </c>
      <c r="CV336" s="37">
        <f t="shared" ref="CV336:CV358" si="36">CT336-CR336</f>
        <v>9.1776852019559954</v>
      </c>
      <c r="CW336" s="37">
        <f t="shared" ref="CW336:CW358" si="37">CV336*SQRT(CX336)</f>
        <v>15.896217065660815</v>
      </c>
      <c r="CX336" s="21">
        <v>3</v>
      </c>
      <c r="DA336" s="13">
        <v>80.123503669036694</v>
      </c>
      <c r="DB336" s="13" t="s">
        <v>142</v>
      </c>
      <c r="DC336" s="13">
        <v>87.3800799308911</v>
      </c>
      <c r="DE336" s="13">
        <f t="shared" ref="DE336:DE358" si="38">DC336-DA336</f>
        <v>7.2565762618544056</v>
      </c>
      <c r="DF336" s="13">
        <f t="shared" ref="DF336:DF358" si="39">DE336*SQRT(DG336)</f>
        <v>12.568758774530068</v>
      </c>
      <c r="DG336" s="13">
        <v>3</v>
      </c>
    </row>
    <row r="337" spans="1:113" x14ac:dyDescent="0.3">
      <c r="A337" s="84" t="s">
        <v>340</v>
      </c>
      <c r="B337" s="11" t="s">
        <v>341</v>
      </c>
      <c r="C337" s="12">
        <v>2016</v>
      </c>
      <c r="D337" s="11" t="s">
        <v>47</v>
      </c>
      <c r="F337" s="13" t="s">
        <v>71</v>
      </c>
      <c r="H337" s="12">
        <v>1</v>
      </c>
      <c r="I337" s="12" t="s">
        <v>359</v>
      </c>
      <c r="J337" s="12" t="s">
        <v>342</v>
      </c>
      <c r="K337" s="14">
        <v>1</v>
      </c>
      <c r="L337" s="14">
        <v>3</v>
      </c>
      <c r="O337" s="14" t="s">
        <v>185</v>
      </c>
      <c r="Q337" s="14" t="s">
        <v>263</v>
      </c>
      <c r="R337" s="12" t="s">
        <v>58</v>
      </c>
      <c r="S337" s="12" t="s">
        <v>344</v>
      </c>
      <c r="T337" s="15" t="s">
        <v>188</v>
      </c>
      <c r="U337" s="15" t="s">
        <v>478</v>
      </c>
      <c r="W337" s="52" t="s">
        <v>217</v>
      </c>
      <c r="X337" s="15" t="s">
        <v>181</v>
      </c>
      <c r="AD337" s="12" t="s">
        <v>120</v>
      </c>
      <c r="AE337" s="16" t="s">
        <v>421</v>
      </c>
      <c r="AF337" s="12" t="s">
        <v>351</v>
      </c>
      <c r="AH337" s="17" t="s">
        <v>345</v>
      </c>
      <c r="AI337" s="17" t="s">
        <v>346</v>
      </c>
      <c r="AJ337" s="24" t="s">
        <v>291</v>
      </c>
      <c r="AK337" s="17" t="s">
        <v>81</v>
      </c>
      <c r="AL337" s="24">
        <f t="shared" si="30"/>
        <v>3.33880543254867</v>
      </c>
      <c r="AM337" s="17" t="s">
        <v>142</v>
      </c>
      <c r="AP337" s="24" t="s">
        <v>123</v>
      </c>
      <c r="AQ337" s="17" t="s">
        <v>77</v>
      </c>
      <c r="AS337" s="17">
        <f t="shared" si="28"/>
        <v>0.40646468562683058</v>
      </c>
      <c r="AT337" s="17" t="s">
        <v>156</v>
      </c>
      <c r="AU337" s="60" t="s">
        <v>349</v>
      </c>
      <c r="AV337" s="17">
        <v>3</v>
      </c>
      <c r="AW337" s="24" t="s">
        <v>454</v>
      </c>
      <c r="AY337" s="28">
        <f t="shared" si="31"/>
        <v>0.66262135922330001</v>
      </c>
      <c r="AZ337" s="20" t="s">
        <v>142</v>
      </c>
      <c r="BB337" s="83"/>
      <c r="BC337" s="23">
        <f t="shared" si="29"/>
        <v>0.41023007828164804</v>
      </c>
      <c r="BE337" s="19">
        <v>3</v>
      </c>
      <c r="BF337" s="23" t="s">
        <v>454</v>
      </c>
      <c r="BP337" s="21" t="s">
        <v>348</v>
      </c>
      <c r="BQ337" s="21" t="s">
        <v>347</v>
      </c>
      <c r="BR337" s="21" t="s">
        <v>346</v>
      </c>
      <c r="BS337" s="21" t="s">
        <v>291</v>
      </c>
      <c r="BT337" s="21" t="s">
        <v>259</v>
      </c>
      <c r="BU337" s="21">
        <v>0</v>
      </c>
      <c r="BV337" s="21" t="s">
        <v>142</v>
      </c>
      <c r="BW337" s="21" t="s">
        <v>432</v>
      </c>
      <c r="BX337" s="21">
        <v>0</v>
      </c>
      <c r="BZ337" s="21" t="s">
        <v>123</v>
      </c>
      <c r="CA337" s="21" t="s">
        <v>34</v>
      </c>
      <c r="CB337" s="21">
        <f t="shared" si="32"/>
        <v>0</v>
      </c>
      <c r="CC337" s="21">
        <f t="shared" si="33"/>
        <v>0</v>
      </c>
      <c r="CD337" s="21" t="s">
        <v>185</v>
      </c>
      <c r="CE337" s="21" t="s">
        <v>349</v>
      </c>
      <c r="CF337" s="21">
        <v>3</v>
      </c>
      <c r="CI337" s="13">
        <v>0</v>
      </c>
      <c r="CJ337" s="13" t="s">
        <v>142</v>
      </c>
      <c r="CK337" s="13">
        <v>0</v>
      </c>
      <c r="CM337" s="13">
        <f t="shared" si="34"/>
        <v>0</v>
      </c>
      <c r="CN337" s="13">
        <f t="shared" si="35"/>
        <v>0</v>
      </c>
      <c r="CO337" s="13">
        <v>3</v>
      </c>
      <c r="CR337" s="21">
        <v>3.33880543254867</v>
      </c>
      <c r="CS337" s="21" t="s">
        <v>142</v>
      </c>
      <c r="CT337" s="21">
        <v>3.6706824586308402</v>
      </c>
      <c r="CV337" s="37">
        <f t="shared" si="36"/>
        <v>0.33187702608217018</v>
      </c>
      <c r="CW337" s="37">
        <f t="shared" si="37"/>
        <v>0.5748278710391802</v>
      </c>
      <c r="CX337" s="21">
        <v>3</v>
      </c>
      <c r="DA337" s="13">
        <v>0.66262135922330001</v>
      </c>
      <c r="DB337" s="13" t="s">
        <v>142</v>
      </c>
      <c r="DC337" s="13">
        <v>0.99757281553397903</v>
      </c>
      <c r="DE337" s="13">
        <f t="shared" si="38"/>
        <v>0.33495145631067902</v>
      </c>
      <c r="DF337" s="13">
        <f t="shared" si="39"/>
        <v>0.58015294039928311</v>
      </c>
      <c r="DG337" s="13">
        <v>3</v>
      </c>
    </row>
    <row r="338" spans="1:113" x14ac:dyDescent="0.3">
      <c r="A338" s="84" t="s">
        <v>340</v>
      </c>
      <c r="B338" s="11" t="s">
        <v>341</v>
      </c>
      <c r="C338" s="12">
        <v>2016</v>
      </c>
      <c r="D338" s="11" t="s">
        <v>47</v>
      </c>
      <c r="F338" s="13" t="s">
        <v>71</v>
      </c>
      <c r="H338" s="12">
        <v>10</v>
      </c>
      <c r="I338" s="12" t="s">
        <v>358</v>
      </c>
      <c r="J338" s="12" t="s">
        <v>342</v>
      </c>
      <c r="K338" s="14">
        <v>1</v>
      </c>
      <c r="L338" s="14">
        <v>3</v>
      </c>
      <c r="O338" s="14" t="s">
        <v>185</v>
      </c>
      <c r="Q338" s="14" t="s">
        <v>263</v>
      </c>
      <c r="R338" s="12" t="s">
        <v>58</v>
      </c>
      <c r="S338" s="12" t="s">
        <v>344</v>
      </c>
      <c r="T338" s="15" t="s">
        <v>188</v>
      </c>
      <c r="U338" s="15" t="s">
        <v>478</v>
      </c>
      <c r="W338" s="52" t="s">
        <v>217</v>
      </c>
      <c r="X338" s="15" t="s">
        <v>181</v>
      </c>
      <c r="AD338" s="12" t="s">
        <v>120</v>
      </c>
      <c r="AE338" s="16" t="s">
        <v>421</v>
      </c>
      <c r="AF338" s="12" t="s">
        <v>351</v>
      </c>
      <c r="AH338" s="17" t="s">
        <v>345</v>
      </c>
      <c r="AI338" s="17" t="s">
        <v>346</v>
      </c>
      <c r="AJ338" s="24" t="s">
        <v>291</v>
      </c>
      <c r="AK338" s="17" t="s">
        <v>81</v>
      </c>
      <c r="AL338" s="24">
        <f t="shared" si="30"/>
        <v>4.0120558510074797</v>
      </c>
      <c r="AM338" s="17" t="s">
        <v>142</v>
      </c>
      <c r="AP338" s="24" t="s">
        <v>123</v>
      </c>
      <c r="AQ338" s="17" t="s">
        <v>77</v>
      </c>
      <c r="AS338" s="17">
        <f t="shared" si="28"/>
        <v>0.7059338407385336</v>
      </c>
      <c r="AT338" s="17" t="s">
        <v>156</v>
      </c>
      <c r="AU338" s="60" t="s">
        <v>349</v>
      </c>
      <c r="AV338" s="17">
        <v>3</v>
      </c>
      <c r="AW338" s="24" t="s">
        <v>454</v>
      </c>
      <c r="AY338" s="28">
        <f t="shared" si="31"/>
        <v>1.3325242718446599</v>
      </c>
      <c r="AZ338" s="20" t="s">
        <v>142</v>
      </c>
      <c r="BB338" s="83"/>
      <c r="BC338" s="23">
        <f t="shared" si="29"/>
        <v>0.4102300782816371</v>
      </c>
      <c r="BE338" s="19">
        <v>3</v>
      </c>
      <c r="BF338" s="23" t="s">
        <v>454</v>
      </c>
      <c r="BP338" s="21" t="s">
        <v>348</v>
      </c>
      <c r="BQ338" s="21" t="s">
        <v>347</v>
      </c>
      <c r="BR338" s="21" t="s">
        <v>346</v>
      </c>
      <c r="BS338" s="21" t="s">
        <v>291</v>
      </c>
      <c r="BT338" s="21" t="s">
        <v>259</v>
      </c>
      <c r="BU338" s="21">
        <v>0</v>
      </c>
      <c r="BV338" s="21" t="s">
        <v>142</v>
      </c>
      <c r="BW338" s="21" t="s">
        <v>432</v>
      </c>
      <c r="BX338" s="21">
        <v>0</v>
      </c>
      <c r="BZ338" s="21" t="s">
        <v>123</v>
      </c>
      <c r="CA338" s="21" t="s">
        <v>34</v>
      </c>
      <c r="CB338" s="21">
        <f t="shared" si="32"/>
        <v>0</v>
      </c>
      <c r="CC338" s="21">
        <f t="shared" si="33"/>
        <v>0</v>
      </c>
      <c r="CD338" s="21" t="s">
        <v>185</v>
      </c>
      <c r="CE338" s="21" t="s">
        <v>349</v>
      </c>
      <c r="CF338" s="21">
        <v>3</v>
      </c>
      <c r="CG338" s="21" t="s">
        <v>352</v>
      </c>
      <c r="CI338" s="13">
        <v>0</v>
      </c>
      <c r="CJ338" s="13" t="s">
        <v>142</v>
      </c>
      <c r="CK338" s="13">
        <v>0</v>
      </c>
      <c r="CM338" s="13">
        <f t="shared" si="34"/>
        <v>0</v>
      </c>
      <c r="CN338" s="13">
        <f t="shared" si="35"/>
        <v>0</v>
      </c>
      <c r="CO338" s="13">
        <v>3</v>
      </c>
      <c r="CP338" s="13" t="s">
        <v>350</v>
      </c>
      <c r="CR338" s="21">
        <v>4.0120558510074797</v>
      </c>
      <c r="CS338" s="21" t="s">
        <v>142</v>
      </c>
      <c r="CT338" s="21">
        <v>4.5884484183316703</v>
      </c>
      <c r="CV338" s="37">
        <f t="shared" si="36"/>
        <v>0.57639256732419053</v>
      </c>
      <c r="CW338" s="37">
        <f t="shared" si="37"/>
        <v>0.99834121171056267</v>
      </c>
      <c r="CX338" s="21">
        <v>3</v>
      </c>
      <c r="DA338" s="13">
        <v>1.3325242718446599</v>
      </c>
      <c r="DB338" s="13" t="s">
        <v>142</v>
      </c>
      <c r="DC338" s="13">
        <v>1.6674757281553301</v>
      </c>
      <c r="DE338" s="13">
        <f t="shared" si="38"/>
        <v>0.33495145631067014</v>
      </c>
      <c r="DF338" s="13">
        <f t="shared" si="39"/>
        <v>0.58015294039926768</v>
      </c>
      <c r="DG338" s="13">
        <v>3</v>
      </c>
    </row>
    <row r="339" spans="1:113" x14ac:dyDescent="0.3">
      <c r="A339" s="84" t="s">
        <v>340</v>
      </c>
      <c r="B339" s="11" t="s">
        <v>341</v>
      </c>
      <c r="C339" s="12">
        <v>2016</v>
      </c>
      <c r="D339" s="11" t="s">
        <v>47</v>
      </c>
      <c r="F339" s="13" t="s">
        <v>71</v>
      </c>
      <c r="H339" s="12">
        <v>1</v>
      </c>
      <c r="I339" s="12" t="s">
        <v>359</v>
      </c>
      <c r="J339" s="12" t="s">
        <v>342</v>
      </c>
      <c r="K339" s="14">
        <v>1</v>
      </c>
      <c r="L339" s="14">
        <v>3</v>
      </c>
      <c r="O339" s="14" t="s">
        <v>185</v>
      </c>
      <c r="Q339" s="14" t="s">
        <v>263</v>
      </c>
      <c r="R339" s="12" t="s">
        <v>58</v>
      </c>
      <c r="S339" s="12" t="s">
        <v>344</v>
      </c>
      <c r="T339" s="15" t="s">
        <v>188</v>
      </c>
      <c r="U339" s="15" t="s">
        <v>478</v>
      </c>
      <c r="W339" s="52" t="s">
        <v>217</v>
      </c>
      <c r="X339" s="15" t="s">
        <v>181</v>
      </c>
      <c r="AD339" s="12" t="s">
        <v>120</v>
      </c>
      <c r="AE339" s="16" t="s">
        <v>420</v>
      </c>
      <c r="AF339" s="12" t="s">
        <v>351</v>
      </c>
      <c r="AH339" s="17" t="s">
        <v>345</v>
      </c>
      <c r="AI339" s="17" t="s">
        <v>346</v>
      </c>
      <c r="AJ339" s="24" t="s">
        <v>291</v>
      </c>
      <c r="AK339" s="17" t="s">
        <v>76</v>
      </c>
      <c r="AL339" s="24">
        <f t="shared" si="30"/>
        <v>2.3318385650224198</v>
      </c>
      <c r="AM339" s="17" t="s">
        <v>142</v>
      </c>
      <c r="AP339" s="24" t="s">
        <v>123</v>
      </c>
      <c r="AQ339" s="17" t="s">
        <v>77</v>
      </c>
      <c r="AS339" s="17">
        <f t="shared" si="28"/>
        <v>0.81283516128231859</v>
      </c>
      <c r="AT339" s="17" t="s">
        <v>156</v>
      </c>
      <c r="AU339" s="60" t="s">
        <v>349</v>
      </c>
      <c r="AV339" s="17">
        <v>3</v>
      </c>
      <c r="AW339" s="24" t="s">
        <v>454</v>
      </c>
      <c r="AY339" s="28">
        <f t="shared" si="31"/>
        <v>0</v>
      </c>
      <c r="AZ339" s="20" t="s">
        <v>142</v>
      </c>
      <c r="BB339" s="83"/>
      <c r="BC339" s="23">
        <f t="shared" si="29"/>
        <v>0</v>
      </c>
      <c r="BE339" s="19">
        <v>3</v>
      </c>
      <c r="BF339" s="23" t="s">
        <v>454</v>
      </c>
      <c r="BP339" s="21" t="s">
        <v>348</v>
      </c>
      <c r="BQ339" s="21" t="s">
        <v>347</v>
      </c>
      <c r="BR339" s="21" t="s">
        <v>346</v>
      </c>
      <c r="BS339" s="21" t="s">
        <v>291</v>
      </c>
      <c r="BT339" s="21" t="s">
        <v>258</v>
      </c>
      <c r="BU339" s="21">
        <v>0</v>
      </c>
      <c r="BV339" s="21" t="s">
        <v>142</v>
      </c>
      <c r="BW339" s="21" t="s">
        <v>432</v>
      </c>
      <c r="BX339" s="21">
        <v>0</v>
      </c>
      <c r="BZ339" s="21" t="s">
        <v>123</v>
      </c>
      <c r="CA339" s="21" t="s">
        <v>34</v>
      </c>
      <c r="CB339" s="21">
        <f t="shared" si="32"/>
        <v>0</v>
      </c>
      <c r="CC339" s="21">
        <f t="shared" si="33"/>
        <v>0</v>
      </c>
      <c r="CD339" s="21" t="s">
        <v>185</v>
      </c>
      <c r="CE339" s="21" t="s">
        <v>349</v>
      </c>
      <c r="CF339" s="21">
        <v>3</v>
      </c>
      <c r="CI339" s="13">
        <v>0</v>
      </c>
      <c r="CJ339" s="13" t="s">
        <v>142</v>
      </c>
      <c r="CK339" s="13">
        <v>0</v>
      </c>
      <c r="CM339" s="13">
        <f t="shared" si="34"/>
        <v>0</v>
      </c>
      <c r="CN339" s="13">
        <f t="shared" si="35"/>
        <v>0</v>
      </c>
      <c r="CO339" s="13">
        <v>3</v>
      </c>
      <c r="CR339" s="21">
        <v>2.3318385650224198</v>
      </c>
      <c r="CS339" s="21" t="s">
        <v>142</v>
      </c>
      <c r="CT339" s="21">
        <v>1.66816143497757</v>
      </c>
      <c r="CV339" s="37">
        <f>CR339-CT339</f>
        <v>0.66367713004484985</v>
      </c>
      <c r="CW339" s="37">
        <f t="shared" si="37"/>
        <v>1.149522509059177</v>
      </c>
      <c r="CX339" s="21">
        <v>3</v>
      </c>
      <c r="DA339" s="13">
        <v>0</v>
      </c>
      <c r="DB339" s="13" t="s">
        <v>142</v>
      </c>
      <c r="DC339" s="13">
        <v>0</v>
      </c>
      <c r="DE339" s="13">
        <f t="shared" si="38"/>
        <v>0</v>
      </c>
      <c r="DF339" s="13">
        <f t="shared" si="39"/>
        <v>0</v>
      </c>
      <c r="DG339" s="13">
        <v>3</v>
      </c>
    </row>
    <row r="340" spans="1:113" x14ac:dyDescent="0.3">
      <c r="A340" s="84" t="s">
        <v>340</v>
      </c>
      <c r="B340" s="11" t="s">
        <v>341</v>
      </c>
      <c r="C340" s="12">
        <v>2016</v>
      </c>
      <c r="D340" s="11" t="s">
        <v>47</v>
      </c>
      <c r="F340" s="13" t="s">
        <v>71</v>
      </c>
      <c r="H340" s="12">
        <v>10</v>
      </c>
      <c r="I340" s="12" t="s">
        <v>358</v>
      </c>
      <c r="J340" s="12" t="s">
        <v>342</v>
      </c>
      <c r="K340" s="14">
        <v>1</v>
      </c>
      <c r="L340" s="14">
        <v>3</v>
      </c>
      <c r="O340" s="14" t="s">
        <v>185</v>
      </c>
      <c r="Q340" s="14" t="s">
        <v>263</v>
      </c>
      <c r="R340" s="12" t="s">
        <v>58</v>
      </c>
      <c r="S340" s="12" t="s">
        <v>344</v>
      </c>
      <c r="T340" s="15" t="s">
        <v>188</v>
      </c>
      <c r="U340" s="15" t="s">
        <v>478</v>
      </c>
      <c r="W340" s="52" t="s">
        <v>217</v>
      </c>
      <c r="X340" s="15" t="s">
        <v>181</v>
      </c>
      <c r="Y340" s="19"/>
      <c r="Z340" s="19"/>
      <c r="AA340" s="19"/>
      <c r="AC340" s="22"/>
      <c r="AD340" s="12" t="s">
        <v>120</v>
      </c>
      <c r="AE340" s="16" t="s">
        <v>420</v>
      </c>
      <c r="AF340" s="12" t="s">
        <v>351</v>
      </c>
      <c r="AH340" s="17" t="s">
        <v>345</v>
      </c>
      <c r="AI340" s="17" t="s">
        <v>346</v>
      </c>
      <c r="AJ340" s="24" t="s">
        <v>291</v>
      </c>
      <c r="AK340" s="17" t="s">
        <v>76</v>
      </c>
      <c r="AL340" s="24">
        <f t="shared" si="30"/>
        <v>2.00896860986547</v>
      </c>
      <c r="AM340" s="17" t="s">
        <v>142</v>
      </c>
      <c r="AP340" s="24" t="s">
        <v>123</v>
      </c>
      <c r="AQ340" s="17" t="s">
        <v>77</v>
      </c>
      <c r="AS340" s="17">
        <f t="shared" si="28"/>
        <v>0.6920083129835839</v>
      </c>
      <c r="AT340" s="17" t="s">
        <v>156</v>
      </c>
      <c r="AU340" s="60" t="s">
        <v>349</v>
      </c>
      <c r="AV340" s="17">
        <v>3</v>
      </c>
      <c r="AW340" s="24" t="s">
        <v>454</v>
      </c>
      <c r="AY340" s="28">
        <f t="shared" si="31"/>
        <v>0</v>
      </c>
      <c r="AZ340" s="20" t="s">
        <v>142</v>
      </c>
      <c r="BA340" s="19"/>
      <c r="BB340" s="83"/>
      <c r="BC340" s="23">
        <f t="shared" si="29"/>
        <v>0</v>
      </c>
      <c r="BE340" s="19">
        <v>3</v>
      </c>
      <c r="BF340" s="23" t="s">
        <v>454</v>
      </c>
      <c r="BG340" s="22"/>
      <c r="BH340" s="22"/>
      <c r="BI340" s="22"/>
      <c r="BJ340" s="22"/>
      <c r="BK340" s="22"/>
      <c r="BL340" s="22"/>
      <c r="BM340" s="22"/>
      <c r="BN340" s="22"/>
      <c r="BO340" s="22"/>
      <c r="BP340" s="21" t="s">
        <v>348</v>
      </c>
      <c r="BQ340" s="21" t="s">
        <v>347</v>
      </c>
      <c r="BR340" s="21" t="s">
        <v>346</v>
      </c>
      <c r="BS340" s="21" t="s">
        <v>291</v>
      </c>
      <c r="BT340" s="21" t="s">
        <v>258</v>
      </c>
      <c r="BU340" s="54">
        <v>0</v>
      </c>
      <c r="BV340" s="54" t="s">
        <v>142</v>
      </c>
      <c r="BW340" s="54" t="s">
        <v>432</v>
      </c>
      <c r="BX340" s="54">
        <v>0</v>
      </c>
      <c r="BY340" s="57"/>
      <c r="BZ340" s="21" t="s">
        <v>123</v>
      </c>
      <c r="CA340" s="21" t="s">
        <v>34</v>
      </c>
      <c r="CB340" s="21">
        <f t="shared" si="32"/>
        <v>0</v>
      </c>
      <c r="CC340" s="21">
        <f t="shared" si="33"/>
        <v>0</v>
      </c>
      <c r="CD340" s="21" t="s">
        <v>185</v>
      </c>
      <c r="CE340" s="21" t="s">
        <v>349</v>
      </c>
      <c r="CF340" s="21">
        <v>3</v>
      </c>
      <c r="CG340" s="21" t="s">
        <v>352</v>
      </c>
      <c r="CH340" s="55"/>
      <c r="CI340" s="13">
        <v>0</v>
      </c>
      <c r="CJ340" s="13" t="s">
        <v>142</v>
      </c>
      <c r="CK340" s="13">
        <v>0</v>
      </c>
      <c r="CL340" s="55"/>
      <c r="CM340" s="13">
        <f t="shared" si="34"/>
        <v>0</v>
      </c>
      <c r="CN340" s="13">
        <f t="shared" si="35"/>
        <v>0</v>
      </c>
      <c r="CO340" s="13">
        <v>3</v>
      </c>
      <c r="CP340" s="13" t="s">
        <v>350</v>
      </c>
      <c r="CQ340" s="57"/>
      <c r="CR340" s="54">
        <v>2.00896860986547</v>
      </c>
      <c r="CS340" s="21" t="s">
        <v>142</v>
      </c>
      <c r="CT340" s="54">
        <v>2.57399103139013</v>
      </c>
      <c r="CU340" s="57"/>
      <c r="CV340" s="37">
        <f t="shared" si="36"/>
        <v>0.56502242152465998</v>
      </c>
      <c r="CW340" s="37">
        <f t="shared" si="37"/>
        <v>0.97864754149630984</v>
      </c>
      <c r="CX340" s="21">
        <v>3</v>
      </c>
      <c r="CY340" s="57"/>
      <c r="CZ340" s="55"/>
      <c r="DA340" s="39">
        <v>0</v>
      </c>
      <c r="DB340" s="13" t="s">
        <v>142</v>
      </c>
      <c r="DC340" s="39">
        <v>0</v>
      </c>
      <c r="DD340" s="55"/>
      <c r="DE340" s="13">
        <f t="shared" si="38"/>
        <v>0</v>
      </c>
      <c r="DF340" s="13">
        <f t="shared" si="39"/>
        <v>0</v>
      </c>
      <c r="DG340" s="13">
        <v>3</v>
      </c>
      <c r="DH340" s="55"/>
      <c r="DI340" s="22"/>
    </row>
    <row r="341" spans="1:113" x14ac:dyDescent="0.3">
      <c r="A341" s="96"/>
      <c r="B341" s="22"/>
      <c r="C341" s="22"/>
      <c r="D341" s="22"/>
      <c r="E341" s="22"/>
      <c r="H341" s="22"/>
      <c r="I341" s="22"/>
      <c r="J341" s="22"/>
      <c r="R341" s="22"/>
      <c r="S341" s="22"/>
      <c r="AB341" s="22"/>
      <c r="AC341" s="22"/>
      <c r="AD341" s="22"/>
      <c r="AE341" s="22"/>
      <c r="AF341" s="22"/>
      <c r="AP341" s="24"/>
      <c r="AU341" s="60"/>
      <c r="AW341" s="24"/>
      <c r="BA341" s="19"/>
      <c r="BB341" s="83"/>
      <c r="BF341" s="23"/>
      <c r="BG341" s="22"/>
      <c r="BH341" s="22"/>
      <c r="BI341" s="22"/>
      <c r="BJ341" s="22"/>
      <c r="BK341" s="22"/>
      <c r="BL341" s="22"/>
      <c r="BM341" s="22"/>
      <c r="BN341" s="22"/>
      <c r="BO341" s="22"/>
      <c r="BP341" s="54"/>
      <c r="BQ341" s="54"/>
      <c r="BR341" s="54"/>
      <c r="BS341" s="54"/>
      <c r="BT341" s="54"/>
      <c r="BU341" s="54"/>
      <c r="BV341" s="54"/>
      <c r="BW341" s="54"/>
      <c r="BX341" s="54"/>
      <c r="BY341" s="54"/>
      <c r="BZ341" s="54"/>
      <c r="CA341" s="54"/>
      <c r="CD341" s="54"/>
      <c r="CE341" s="54"/>
      <c r="CF341" s="54"/>
      <c r="CG341" s="54"/>
      <c r="CH341" s="39"/>
      <c r="CI341" s="39"/>
      <c r="CJ341" s="39"/>
      <c r="CK341" s="39"/>
      <c r="CL341" s="39"/>
      <c r="CO341" s="39"/>
      <c r="CP341" s="39"/>
      <c r="CQ341" s="54"/>
      <c r="CS341" s="54"/>
      <c r="CT341" s="54"/>
      <c r="CU341" s="54"/>
      <c r="CV341" s="37"/>
      <c r="CW341" s="37"/>
      <c r="CX341" s="54"/>
      <c r="CY341" s="54"/>
      <c r="CZ341" s="39"/>
      <c r="DA341" s="39"/>
      <c r="DB341" s="39"/>
      <c r="DC341" s="39"/>
      <c r="DD341" s="39"/>
      <c r="DG341" s="39"/>
      <c r="DH341" s="39"/>
      <c r="DI341" s="22"/>
    </row>
    <row r="342" spans="1:113" x14ac:dyDescent="0.3">
      <c r="A342" s="84" t="s">
        <v>353</v>
      </c>
      <c r="B342" s="11" t="s">
        <v>354</v>
      </c>
      <c r="C342" s="12">
        <v>2016</v>
      </c>
      <c r="D342" s="11" t="s">
        <v>211</v>
      </c>
      <c r="F342" s="13" t="s">
        <v>71</v>
      </c>
      <c r="H342" s="12">
        <v>0</v>
      </c>
      <c r="I342" s="12">
        <v>2001</v>
      </c>
      <c r="J342" s="12" t="s">
        <v>355</v>
      </c>
      <c r="K342" s="14">
        <v>1</v>
      </c>
      <c r="L342" s="14">
        <v>3</v>
      </c>
      <c r="O342" s="14" t="s">
        <v>185</v>
      </c>
      <c r="Q342" s="14" t="s">
        <v>263</v>
      </c>
      <c r="R342" s="12" t="s">
        <v>58</v>
      </c>
      <c r="S342" s="12" t="s">
        <v>344</v>
      </c>
      <c r="T342" s="15" t="s">
        <v>188</v>
      </c>
      <c r="U342" s="15" t="s">
        <v>478</v>
      </c>
      <c r="W342" s="52" t="s">
        <v>217</v>
      </c>
      <c r="X342" s="15" t="s">
        <v>181</v>
      </c>
      <c r="AB342" s="12" t="s">
        <v>360</v>
      </c>
      <c r="AC342" s="12" t="s">
        <v>361</v>
      </c>
      <c r="AD342" s="12" t="s">
        <v>120</v>
      </c>
      <c r="AE342" s="16" t="s">
        <v>356</v>
      </c>
      <c r="AH342" s="17" t="s">
        <v>357</v>
      </c>
      <c r="AI342" s="17" t="s">
        <v>346</v>
      </c>
      <c r="AJ342" s="24" t="s">
        <v>291</v>
      </c>
      <c r="AK342" s="17" t="s">
        <v>220</v>
      </c>
      <c r="AL342" s="24">
        <f>CR342-BU342</f>
        <v>0.65166120175403597</v>
      </c>
      <c r="AM342" s="17" t="s">
        <v>142</v>
      </c>
      <c r="AP342" s="24" t="s">
        <v>123</v>
      </c>
      <c r="AQ342" s="17" t="s">
        <v>77</v>
      </c>
      <c r="AS342" s="17">
        <f>SQRT(((CC342*CC342)+(CW342*CW342)))</f>
        <v>0.57723622694469578</v>
      </c>
      <c r="AT342" s="17" t="s">
        <v>156</v>
      </c>
      <c r="AU342" s="60" t="s">
        <v>349</v>
      </c>
      <c r="AV342" s="17">
        <v>3</v>
      </c>
      <c r="AW342" s="24" t="s">
        <v>454</v>
      </c>
      <c r="AY342" s="28">
        <f t="shared" si="31"/>
        <v>0</v>
      </c>
      <c r="AZ342" s="20" t="s">
        <v>142</v>
      </c>
      <c r="BB342" s="83"/>
      <c r="BC342" s="23">
        <f>SQRT(((CN342*CN342)+(DF342*DF342)))</f>
        <v>0</v>
      </c>
      <c r="BE342" s="19">
        <v>3</v>
      </c>
      <c r="BF342" s="23" t="s">
        <v>454</v>
      </c>
      <c r="BP342" s="21" t="s">
        <v>348</v>
      </c>
      <c r="BQ342" s="21" t="s">
        <v>357</v>
      </c>
      <c r="BR342" s="21" t="s">
        <v>346</v>
      </c>
      <c r="BS342" s="21" t="s">
        <v>291</v>
      </c>
      <c r="BT342" s="21" t="s">
        <v>220</v>
      </c>
      <c r="BU342" s="21">
        <v>0</v>
      </c>
      <c r="BV342" s="21" t="s">
        <v>142</v>
      </c>
      <c r="BW342" s="21" t="s">
        <v>432</v>
      </c>
      <c r="BX342" s="21">
        <v>0</v>
      </c>
      <c r="BZ342" s="21" t="s">
        <v>123</v>
      </c>
      <c r="CA342" s="21" t="s">
        <v>34</v>
      </c>
      <c r="CB342" s="21">
        <f t="shared" si="32"/>
        <v>0</v>
      </c>
      <c r="CC342" s="21">
        <f t="shared" si="33"/>
        <v>0</v>
      </c>
      <c r="CD342" s="21" t="s">
        <v>185</v>
      </c>
      <c r="CE342" s="21" t="s">
        <v>349</v>
      </c>
      <c r="CF342" s="21">
        <v>3</v>
      </c>
      <c r="CG342" s="21" t="s">
        <v>363</v>
      </c>
      <c r="CI342" s="13">
        <v>0</v>
      </c>
      <c r="CJ342" s="13" t="s">
        <v>142</v>
      </c>
      <c r="CK342" s="13">
        <v>0</v>
      </c>
      <c r="CM342" s="13">
        <f t="shared" si="34"/>
        <v>0</v>
      </c>
      <c r="CN342" s="13">
        <f t="shared" si="35"/>
        <v>0</v>
      </c>
      <c r="CO342" s="13">
        <v>3</v>
      </c>
      <c r="CP342" s="13" t="s">
        <v>364</v>
      </c>
      <c r="CR342" s="21">
        <v>0.65166120175403597</v>
      </c>
      <c r="CS342" s="21" t="s">
        <v>142</v>
      </c>
      <c r="CT342" s="21">
        <v>0.98492869276656003</v>
      </c>
      <c r="CV342" s="37">
        <f t="shared" si="36"/>
        <v>0.33326749101252406</v>
      </c>
      <c r="CW342" s="37">
        <f t="shared" si="37"/>
        <v>0.57723622694469578</v>
      </c>
      <c r="CX342" s="21">
        <v>3</v>
      </c>
      <c r="DA342" s="13">
        <v>0</v>
      </c>
      <c r="DB342" s="13" t="s">
        <v>142</v>
      </c>
      <c r="DC342" s="13">
        <v>0</v>
      </c>
      <c r="DE342" s="13">
        <f t="shared" si="38"/>
        <v>0</v>
      </c>
      <c r="DF342" s="13">
        <f t="shared" si="39"/>
        <v>0</v>
      </c>
      <c r="DG342" s="13">
        <v>3</v>
      </c>
    </row>
    <row r="343" spans="1:113" x14ac:dyDescent="0.3">
      <c r="A343" s="84" t="s">
        <v>353</v>
      </c>
      <c r="B343" s="11" t="s">
        <v>354</v>
      </c>
      <c r="C343" s="12">
        <v>2016</v>
      </c>
      <c r="D343" s="11" t="s">
        <v>211</v>
      </c>
      <c r="F343" s="13" t="s">
        <v>71</v>
      </c>
      <c r="H343" s="12">
        <v>0</v>
      </c>
      <c r="I343" s="12">
        <v>2001</v>
      </c>
      <c r="J343" s="12" t="s">
        <v>355</v>
      </c>
      <c r="K343" s="14">
        <v>1</v>
      </c>
      <c r="L343" s="14">
        <v>3</v>
      </c>
      <c r="O343" s="14" t="s">
        <v>185</v>
      </c>
      <c r="Q343" s="14" t="s">
        <v>263</v>
      </c>
      <c r="R343" s="12" t="s">
        <v>58</v>
      </c>
      <c r="S343" s="12" t="s">
        <v>344</v>
      </c>
      <c r="T343" s="15" t="s">
        <v>188</v>
      </c>
      <c r="U343" s="15" t="s">
        <v>478</v>
      </c>
      <c r="W343" s="52" t="s">
        <v>217</v>
      </c>
      <c r="X343" s="15" t="s">
        <v>181</v>
      </c>
      <c r="AB343" s="12" t="s">
        <v>360</v>
      </c>
      <c r="AC343" s="12" t="s">
        <v>362</v>
      </c>
      <c r="AD343" s="12" t="s">
        <v>120</v>
      </c>
      <c r="AE343" s="16" t="s">
        <v>356</v>
      </c>
      <c r="AH343" s="17" t="s">
        <v>357</v>
      </c>
      <c r="AI343" s="17" t="s">
        <v>346</v>
      </c>
      <c r="AJ343" s="24" t="s">
        <v>291</v>
      </c>
      <c r="AK343" s="17" t="s">
        <v>220</v>
      </c>
      <c r="AL343" s="24">
        <f t="shared" si="30"/>
        <v>-0.29328444096795703</v>
      </c>
      <c r="AM343" s="17" t="s">
        <v>142</v>
      </c>
      <c r="AP343" s="24" t="s">
        <v>123</v>
      </c>
      <c r="AQ343" s="17" t="s">
        <v>77</v>
      </c>
      <c r="AS343" s="17">
        <f>SQRT(((CC343*CC343)+(CW343*CW343)))</f>
        <v>0.53397557642378346</v>
      </c>
      <c r="AT343" s="17" t="s">
        <v>156</v>
      </c>
      <c r="AU343" s="60" t="s">
        <v>349</v>
      </c>
      <c r="AV343" s="17">
        <v>3</v>
      </c>
      <c r="AW343" s="24" t="s">
        <v>454</v>
      </c>
      <c r="AY343" s="28">
        <f t="shared" si="31"/>
        <v>0.68085275991091798</v>
      </c>
      <c r="AZ343" s="20" t="s">
        <v>142</v>
      </c>
      <c r="BB343" s="83"/>
      <c r="BC343" s="23">
        <f>SQRT(((CN343*CN343)+(DF343*DF343)))</f>
        <v>0.53382024560547126</v>
      </c>
      <c r="BE343" s="19">
        <v>3</v>
      </c>
      <c r="BF343" s="23" t="s">
        <v>454</v>
      </c>
      <c r="BP343" s="21" t="s">
        <v>348</v>
      </c>
      <c r="BQ343" s="21" t="s">
        <v>357</v>
      </c>
      <c r="BR343" s="21" t="s">
        <v>346</v>
      </c>
      <c r="BS343" s="21" t="s">
        <v>291</v>
      </c>
      <c r="BT343" s="21" t="s">
        <v>220</v>
      </c>
      <c r="BU343" s="21">
        <v>0.29328444096795703</v>
      </c>
      <c r="BV343" s="21" t="s">
        <v>142</v>
      </c>
      <c r="BW343" s="21" t="s">
        <v>432</v>
      </c>
      <c r="BX343" s="21">
        <v>0.601575383756914</v>
      </c>
      <c r="BZ343" s="21" t="s">
        <v>123</v>
      </c>
      <c r="CA343" s="21" t="s">
        <v>34</v>
      </c>
      <c r="CB343" s="21">
        <f t="shared" si="32"/>
        <v>0.30829094278895697</v>
      </c>
      <c r="CC343" s="21">
        <f t="shared" si="33"/>
        <v>0.53397557642378346</v>
      </c>
      <c r="CD343" s="21" t="s">
        <v>185</v>
      </c>
      <c r="CE343" s="21" t="s">
        <v>349</v>
      </c>
      <c r="CF343" s="21">
        <v>3</v>
      </c>
      <c r="CG343" s="21" t="s">
        <v>363</v>
      </c>
      <c r="CI343" s="13">
        <v>0.25666498931312198</v>
      </c>
      <c r="CJ343" s="13" t="s">
        <v>142</v>
      </c>
      <c r="CK343" s="13">
        <v>0.56486625181231298</v>
      </c>
      <c r="CM343" s="13">
        <f t="shared" si="34"/>
        <v>0.308201262499191</v>
      </c>
      <c r="CN343" s="13">
        <f t="shared" si="35"/>
        <v>0.53382024560547126</v>
      </c>
      <c r="CO343" s="13">
        <v>3</v>
      </c>
      <c r="CP343" s="13" t="s">
        <v>364</v>
      </c>
      <c r="CR343" s="21">
        <v>0</v>
      </c>
      <c r="CS343" s="21" t="s">
        <v>142</v>
      </c>
      <c r="CT343" s="21">
        <v>0</v>
      </c>
      <c r="CV343" s="37">
        <f t="shared" si="36"/>
        <v>0</v>
      </c>
      <c r="CW343" s="37">
        <f t="shared" si="37"/>
        <v>0</v>
      </c>
      <c r="CX343" s="21">
        <v>3</v>
      </c>
      <c r="DA343" s="13">
        <v>0.93751774922403996</v>
      </c>
      <c r="DB343" s="13" t="s">
        <v>142</v>
      </c>
      <c r="DC343" s="13">
        <v>0.93751774922403996</v>
      </c>
      <c r="DE343" s="13">
        <f t="shared" si="38"/>
        <v>0</v>
      </c>
      <c r="DF343" s="13">
        <f t="shared" si="39"/>
        <v>0</v>
      </c>
      <c r="DG343" s="13">
        <v>3</v>
      </c>
      <c r="DH343" s="13" t="s">
        <v>365</v>
      </c>
    </row>
    <row r="344" spans="1:113" s="49" customFormat="1" x14ac:dyDescent="0.3">
      <c r="A344" s="118" t="s">
        <v>353</v>
      </c>
      <c r="B344" s="46" t="s">
        <v>354</v>
      </c>
      <c r="C344" s="61">
        <v>2016</v>
      </c>
      <c r="D344" s="46" t="s">
        <v>211</v>
      </c>
      <c r="E344" s="61"/>
      <c r="F344" s="47" t="s">
        <v>71</v>
      </c>
      <c r="G344" s="47"/>
      <c r="H344" s="61">
        <v>0</v>
      </c>
      <c r="I344" s="61">
        <v>2001</v>
      </c>
      <c r="J344" s="61" t="s">
        <v>355</v>
      </c>
      <c r="K344" s="62">
        <v>1</v>
      </c>
      <c r="L344" s="62">
        <v>3</v>
      </c>
      <c r="M344" s="62"/>
      <c r="N344" s="62"/>
      <c r="O344" s="62" t="s">
        <v>185</v>
      </c>
      <c r="P344" s="62"/>
      <c r="Q344" s="62" t="s">
        <v>263</v>
      </c>
      <c r="R344" s="61" t="s">
        <v>58</v>
      </c>
      <c r="S344" s="61" t="s">
        <v>344</v>
      </c>
      <c r="T344" s="63" t="s">
        <v>188</v>
      </c>
      <c r="U344" s="63" t="s">
        <v>478</v>
      </c>
      <c r="V344" s="63"/>
      <c r="W344" s="63" t="s">
        <v>217</v>
      </c>
      <c r="X344" s="63" t="s">
        <v>181</v>
      </c>
      <c r="Y344" s="63"/>
      <c r="Z344" s="63"/>
      <c r="AA344" s="63"/>
      <c r="AC344" s="61" t="s">
        <v>590</v>
      </c>
      <c r="AD344" s="12" t="s">
        <v>120</v>
      </c>
      <c r="AE344" s="16" t="s">
        <v>356</v>
      </c>
      <c r="AF344" s="61"/>
      <c r="AG344" s="64"/>
      <c r="AH344" s="64"/>
      <c r="AI344" s="64"/>
      <c r="AJ344" s="64"/>
      <c r="AK344" s="64"/>
      <c r="AL344" s="64">
        <f>SUM(AL342:AL343)</f>
        <v>0.35837676078607894</v>
      </c>
      <c r="AM344" s="64"/>
      <c r="AN344" s="64"/>
      <c r="AO344" s="64"/>
      <c r="AP344" s="64"/>
      <c r="AQ344" s="64"/>
      <c r="AR344" s="64"/>
      <c r="AS344" s="64">
        <f>SQRT(((AS342*AS342)+(AS343*AS343)))</f>
        <v>0.78634062461153575</v>
      </c>
      <c r="AT344" s="64"/>
      <c r="AU344" s="71"/>
      <c r="AV344" s="64"/>
      <c r="AW344" s="64"/>
      <c r="AX344" s="65"/>
      <c r="AY344" s="66">
        <f>SUM(AY342:AY343)</f>
        <v>0.68085275991091798</v>
      </c>
      <c r="AZ344" s="70"/>
      <c r="BA344" s="66"/>
      <c r="BB344" s="82"/>
      <c r="BC344" s="66">
        <f>SQRT(((BC342*BC342)+(BC343*BC343)))</f>
        <v>0.53382024560547126</v>
      </c>
      <c r="BD344" s="66"/>
      <c r="BE344" s="66"/>
      <c r="BF344" s="66"/>
      <c r="BG344" s="61"/>
      <c r="BH344" s="61"/>
      <c r="BI344" s="61"/>
      <c r="BJ344" s="61"/>
      <c r="BK344" s="61"/>
      <c r="BL344" s="61"/>
      <c r="BM344" s="61"/>
      <c r="BN344" s="61"/>
      <c r="BO344" s="61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7"/>
      <c r="CI344" s="47"/>
      <c r="CJ344" s="47"/>
      <c r="CK344" s="47"/>
      <c r="CL344" s="47"/>
      <c r="CM344" s="47"/>
      <c r="CN344" s="47"/>
      <c r="CO344" s="47"/>
      <c r="CP344" s="47"/>
      <c r="CQ344" s="48"/>
      <c r="CR344" s="48"/>
      <c r="CS344" s="48"/>
      <c r="CT344" s="48"/>
      <c r="CU344" s="48"/>
      <c r="CV344" s="73"/>
      <c r="CW344" s="73"/>
      <c r="CX344" s="48"/>
      <c r="CY344" s="48"/>
      <c r="CZ344" s="47"/>
      <c r="DA344" s="47"/>
      <c r="DB344" s="47"/>
      <c r="DC344" s="47"/>
      <c r="DD344" s="47"/>
      <c r="DE344" s="47"/>
      <c r="DF344" s="47"/>
      <c r="DG344" s="47"/>
      <c r="DH344" s="47"/>
    </row>
    <row r="345" spans="1:113" x14ac:dyDescent="0.3">
      <c r="A345" s="84" t="s">
        <v>353</v>
      </c>
      <c r="B345" s="11" t="s">
        <v>354</v>
      </c>
      <c r="C345" s="12">
        <v>2016</v>
      </c>
      <c r="D345" s="11" t="s">
        <v>211</v>
      </c>
      <c r="F345" s="13" t="s">
        <v>71</v>
      </c>
      <c r="H345" s="12">
        <v>1</v>
      </c>
      <c r="I345" s="12">
        <v>2002</v>
      </c>
      <c r="J345" s="12" t="s">
        <v>355</v>
      </c>
      <c r="K345" s="14">
        <v>1</v>
      </c>
      <c r="L345" s="14">
        <v>3</v>
      </c>
      <c r="O345" s="14" t="s">
        <v>185</v>
      </c>
      <c r="Q345" s="14" t="s">
        <v>263</v>
      </c>
      <c r="R345" s="12" t="s">
        <v>58</v>
      </c>
      <c r="S345" s="12" t="s">
        <v>344</v>
      </c>
      <c r="T345" s="15" t="s">
        <v>188</v>
      </c>
      <c r="U345" s="15" t="s">
        <v>478</v>
      </c>
      <c r="W345" s="52" t="s">
        <v>217</v>
      </c>
      <c r="X345" s="15" t="s">
        <v>181</v>
      </c>
      <c r="AB345" s="12" t="s">
        <v>360</v>
      </c>
      <c r="AC345" s="12" t="s">
        <v>361</v>
      </c>
      <c r="AD345" s="12" t="s">
        <v>120</v>
      </c>
      <c r="AE345" s="16" t="s">
        <v>356</v>
      </c>
      <c r="AH345" s="17" t="s">
        <v>357</v>
      </c>
      <c r="AI345" s="17" t="s">
        <v>346</v>
      </c>
      <c r="AJ345" s="24" t="s">
        <v>291</v>
      </c>
      <c r="AK345" s="17" t="s">
        <v>220</v>
      </c>
      <c r="AL345" s="24">
        <f t="shared" si="30"/>
        <v>1.9832497135859</v>
      </c>
      <c r="AM345" s="17" t="s">
        <v>142</v>
      </c>
      <c r="AP345" s="24" t="s">
        <v>123</v>
      </c>
      <c r="AQ345" s="17" t="s">
        <v>77</v>
      </c>
      <c r="AS345" s="17">
        <f>SQRT(((CC345*CC345)+(CW345*CW345)))</f>
        <v>0.96992929314141596</v>
      </c>
      <c r="AT345" s="17" t="s">
        <v>156</v>
      </c>
      <c r="AU345" s="60" t="s">
        <v>349</v>
      </c>
      <c r="AV345" s="17">
        <v>3</v>
      </c>
      <c r="AW345" s="24" t="s">
        <v>454</v>
      </c>
      <c r="AY345" s="28">
        <f t="shared" si="31"/>
        <v>0</v>
      </c>
      <c r="AZ345" s="20" t="s">
        <v>142</v>
      </c>
      <c r="BB345" s="83"/>
      <c r="BC345" s="23">
        <f>SQRT(((CN345*CN345)+(DF345*DF345)))</f>
        <v>0</v>
      </c>
      <c r="BE345" s="19">
        <v>3</v>
      </c>
      <c r="BF345" s="23" t="s">
        <v>454</v>
      </c>
      <c r="BP345" s="21" t="s">
        <v>348</v>
      </c>
      <c r="BQ345" s="21" t="s">
        <v>357</v>
      </c>
      <c r="BR345" s="21" t="s">
        <v>346</v>
      </c>
      <c r="BS345" s="21" t="s">
        <v>291</v>
      </c>
      <c r="BT345" s="21" t="s">
        <v>220</v>
      </c>
      <c r="BU345" s="21">
        <v>0</v>
      </c>
      <c r="BV345" s="21" t="s">
        <v>142</v>
      </c>
      <c r="BW345" s="21" t="s">
        <v>432</v>
      </c>
      <c r="BX345" s="21">
        <v>0</v>
      </c>
      <c r="BZ345" s="21" t="s">
        <v>123</v>
      </c>
      <c r="CA345" s="21" t="s">
        <v>34</v>
      </c>
      <c r="CB345" s="21">
        <f t="shared" si="32"/>
        <v>0</v>
      </c>
      <c r="CC345" s="21">
        <f t="shared" si="33"/>
        <v>0</v>
      </c>
      <c r="CD345" s="21" t="s">
        <v>185</v>
      </c>
      <c r="CE345" s="21" t="s">
        <v>349</v>
      </c>
      <c r="CF345" s="21">
        <v>3</v>
      </c>
      <c r="CG345" s="21" t="s">
        <v>363</v>
      </c>
      <c r="CI345" s="13">
        <v>0</v>
      </c>
      <c r="CJ345" s="13" t="s">
        <v>142</v>
      </c>
      <c r="CK345" s="13">
        <v>0</v>
      </c>
      <c r="CM345" s="13">
        <f t="shared" si="34"/>
        <v>0</v>
      </c>
      <c r="CN345" s="13">
        <f t="shared" si="35"/>
        <v>0</v>
      </c>
      <c r="CO345" s="13">
        <v>3</v>
      </c>
      <c r="CP345" s="13" t="s">
        <v>364</v>
      </c>
      <c r="CR345" s="21">
        <v>1.9832497135859</v>
      </c>
      <c r="CS345" s="21" t="s">
        <v>142</v>
      </c>
      <c r="CT345" s="21">
        <v>2.543238652076</v>
      </c>
      <c r="CV345" s="37">
        <f t="shared" si="36"/>
        <v>0.55998893849010001</v>
      </c>
      <c r="CW345" s="37">
        <f t="shared" si="37"/>
        <v>0.96992929314141596</v>
      </c>
      <c r="CX345" s="21">
        <v>3</v>
      </c>
      <c r="DA345" s="13">
        <v>0</v>
      </c>
      <c r="DB345" s="13" t="s">
        <v>142</v>
      </c>
      <c r="DC345" s="13">
        <v>0</v>
      </c>
      <c r="DE345" s="13">
        <f t="shared" si="38"/>
        <v>0</v>
      </c>
      <c r="DF345" s="13">
        <f t="shared" si="39"/>
        <v>0</v>
      </c>
      <c r="DG345" s="13">
        <v>3</v>
      </c>
    </row>
    <row r="346" spans="1:113" x14ac:dyDescent="0.3">
      <c r="A346" s="84" t="s">
        <v>353</v>
      </c>
      <c r="B346" s="11" t="s">
        <v>354</v>
      </c>
      <c r="C346" s="12">
        <v>2016</v>
      </c>
      <c r="D346" s="11" t="s">
        <v>211</v>
      </c>
      <c r="F346" s="13" t="s">
        <v>71</v>
      </c>
      <c r="H346" s="12">
        <v>1</v>
      </c>
      <c r="I346" s="12">
        <v>2002</v>
      </c>
      <c r="J346" s="12" t="s">
        <v>355</v>
      </c>
      <c r="K346" s="14">
        <v>1</v>
      </c>
      <c r="L346" s="14">
        <v>3</v>
      </c>
      <c r="O346" s="14" t="s">
        <v>185</v>
      </c>
      <c r="Q346" s="14" t="s">
        <v>263</v>
      </c>
      <c r="R346" s="12" t="s">
        <v>58</v>
      </c>
      <c r="S346" s="12" t="s">
        <v>344</v>
      </c>
      <c r="T346" s="15" t="s">
        <v>188</v>
      </c>
      <c r="U346" s="15" t="s">
        <v>478</v>
      </c>
      <c r="W346" s="52" t="s">
        <v>217</v>
      </c>
      <c r="X346" s="15" t="s">
        <v>181</v>
      </c>
      <c r="AB346" s="12" t="s">
        <v>360</v>
      </c>
      <c r="AC346" s="12" t="s">
        <v>362</v>
      </c>
      <c r="AD346" s="12" t="s">
        <v>120</v>
      </c>
      <c r="AE346" s="16" t="s">
        <v>356</v>
      </c>
      <c r="AH346" s="17" t="s">
        <v>357</v>
      </c>
      <c r="AI346" s="17" t="s">
        <v>346</v>
      </c>
      <c r="AJ346" s="24" t="s">
        <v>291</v>
      </c>
      <c r="AK346" s="17" t="s">
        <v>220</v>
      </c>
      <c r="AL346" s="24">
        <f t="shared" si="30"/>
        <v>1.642315146502713</v>
      </c>
      <c r="AM346" s="17" t="s">
        <v>142</v>
      </c>
      <c r="AP346" s="24" t="s">
        <v>123</v>
      </c>
      <c r="AQ346" s="17" t="s">
        <v>77</v>
      </c>
      <c r="AS346" s="17">
        <f>SQRT(((CC346*CC346)+(CW346*CW346)))</f>
        <v>0.53397557642378346</v>
      </c>
      <c r="AT346" s="17" t="s">
        <v>156</v>
      </c>
      <c r="AU346" s="60" t="s">
        <v>349</v>
      </c>
      <c r="AV346" s="17">
        <v>3</v>
      </c>
      <c r="AW346" s="24" t="s">
        <v>454</v>
      </c>
      <c r="AY346" s="28">
        <f t="shared" si="31"/>
        <v>0.68085275991091798</v>
      </c>
      <c r="AZ346" s="20" t="s">
        <v>142</v>
      </c>
      <c r="BB346" s="83"/>
      <c r="BC346" s="23">
        <f>SQRT(((CN346*CN346)+(DF346*DF346)))</f>
        <v>0.53382024560547126</v>
      </c>
      <c r="BE346" s="19">
        <v>3</v>
      </c>
      <c r="BF346" s="23" t="s">
        <v>454</v>
      </c>
      <c r="BP346" s="21" t="s">
        <v>348</v>
      </c>
      <c r="BQ346" s="21" t="s">
        <v>357</v>
      </c>
      <c r="BR346" s="21" t="s">
        <v>346</v>
      </c>
      <c r="BS346" s="21" t="s">
        <v>291</v>
      </c>
      <c r="BT346" s="21" t="s">
        <v>220</v>
      </c>
      <c r="BU346" s="21">
        <v>0.29328444096795703</v>
      </c>
      <c r="BV346" s="21" t="s">
        <v>142</v>
      </c>
      <c r="BW346" s="21" t="s">
        <v>432</v>
      </c>
      <c r="BX346" s="21">
        <v>0.601575383756914</v>
      </c>
      <c r="BZ346" s="21" t="s">
        <v>123</v>
      </c>
      <c r="CA346" s="21" t="s">
        <v>34</v>
      </c>
      <c r="CB346" s="21">
        <f t="shared" si="32"/>
        <v>0.30829094278895697</v>
      </c>
      <c r="CC346" s="21">
        <f t="shared" si="33"/>
        <v>0.53397557642378346</v>
      </c>
      <c r="CD346" s="21" t="s">
        <v>185</v>
      </c>
      <c r="CE346" s="21" t="s">
        <v>349</v>
      </c>
      <c r="CF346" s="21">
        <v>3</v>
      </c>
      <c r="CG346" s="21" t="s">
        <v>363</v>
      </c>
      <c r="CI346" s="13">
        <v>0.25666498931312198</v>
      </c>
      <c r="CJ346" s="13" t="s">
        <v>142</v>
      </c>
      <c r="CK346" s="13">
        <v>0.56486625181231298</v>
      </c>
      <c r="CM346" s="13">
        <f t="shared" si="34"/>
        <v>0.308201262499191</v>
      </c>
      <c r="CN346" s="13">
        <f t="shared" si="35"/>
        <v>0.53382024560547126</v>
      </c>
      <c r="CO346" s="13">
        <v>3</v>
      </c>
      <c r="CP346" s="13" t="s">
        <v>364</v>
      </c>
      <c r="CR346" s="21">
        <v>1.93559958747067</v>
      </c>
      <c r="CS346" s="21" t="s">
        <v>142</v>
      </c>
      <c r="CT346" s="21">
        <v>1.93559958747067</v>
      </c>
      <c r="CV346" s="37">
        <f t="shared" si="36"/>
        <v>0</v>
      </c>
      <c r="CW346" s="37">
        <f t="shared" si="37"/>
        <v>0</v>
      </c>
      <c r="CX346" s="21">
        <v>3</v>
      </c>
      <c r="CY346" s="21" t="s">
        <v>365</v>
      </c>
      <c r="DA346" s="13">
        <v>0.93751774922403996</v>
      </c>
      <c r="DB346" s="13" t="s">
        <v>142</v>
      </c>
      <c r="DC346" s="13">
        <v>0.93751774922403996</v>
      </c>
      <c r="DE346" s="13">
        <f t="shared" si="38"/>
        <v>0</v>
      </c>
      <c r="DF346" s="13">
        <f t="shared" si="39"/>
        <v>0</v>
      </c>
      <c r="DG346" s="13">
        <v>3</v>
      </c>
      <c r="DH346" s="13" t="s">
        <v>365</v>
      </c>
    </row>
    <row r="347" spans="1:113" s="49" customFormat="1" x14ac:dyDescent="0.3">
      <c r="A347" s="118" t="s">
        <v>353</v>
      </c>
      <c r="B347" s="46" t="s">
        <v>354</v>
      </c>
      <c r="C347" s="61">
        <v>2016</v>
      </c>
      <c r="D347" s="46" t="s">
        <v>211</v>
      </c>
      <c r="E347" s="61"/>
      <c r="F347" s="47" t="s">
        <v>71</v>
      </c>
      <c r="G347" s="47"/>
      <c r="H347" s="61">
        <v>1</v>
      </c>
      <c r="I347" s="61">
        <v>2002</v>
      </c>
      <c r="J347" s="61" t="s">
        <v>355</v>
      </c>
      <c r="K347" s="62">
        <v>1</v>
      </c>
      <c r="L347" s="62">
        <v>3</v>
      </c>
      <c r="M347" s="62"/>
      <c r="N347" s="62"/>
      <c r="O347" s="62" t="s">
        <v>185</v>
      </c>
      <c r="P347" s="62"/>
      <c r="Q347" s="62" t="s">
        <v>263</v>
      </c>
      <c r="R347" s="61" t="s">
        <v>58</v>
      </c>
      <c r="S347" s="61" t="s">
        <v>344</v>
      </c>
      <c r="T347" s="63" t="s">
        <v>188</v>
      </c>
      <c r="U347" s="63" t="s">
        <v>478</v>
      </c>
      <c r="V347" s="63"/>
      <c r="W347" s="63" t="s">
        <v>217</v>
      </c>
      <c r="X347" s="63" t="s">
        <v>181</v>
      </c>
      <c r="Y347" s="63"/>
      <c r="Z347" s="63"/>
      <c r="AA347" s="63"/>
      <c r="AC347" s="61" t="s">
        <v>590</v>
      </c>
      <c r="AD347" s="12" t="s">
        <v>120</v>
      </c>
      <c r="AE347" s="16" t="s">
        <v>356</v>
      </c>
      <c r="AF347" s="61"/>
      <c r="AG347" s="64"/>
      <c r="AH347" s="64"/>
      <c r="AI347" s="64"/>
      <c r="AJ347" s="64"/>
      <c r="AK347" s="64"/>
      <c r="AL347" s="64">
        <f>SUM(AL345:AL346)</f>
        <v>3.625564860088613</v>
      </c>
      <c r="AM347" s="64"/>
      <c r="AN347" s="64"/>
      <c r="AO347" s="64"/>
      <c r="AP347" s="64"/>
      <c r="AQ347" s="64"/>
      <c r="AR347" s="64"/>
      <c r="AS347" s="64">
        <f>SQRT(((AS345*AS345)+(AS346*AS346)))</f>
        <v>1.1072004109062275</v>
      </c>
      <c r="AT347" s="64"/>
      <c r="AU347" s="71"/>
      <c r="AV347" s="64"/>
      <c r="AW347" s="64"/>
      <c r="AX347" s="65"/>
      <c r="AY347" s="66">
        <f>SUM(AY345:AY346)</f>
        <v>0.68085275991091798</v>
      </c>
      <c r="AZ347" s="70"/>
      <c r="BA347" s="66"/>
      <c r="BB347" s="82"/>
      <c r="BC347" s="66">
        <f>SQRT(((BC345*BC345)+(BC346*BC346)))</f>
        <v>0.53382024560547126</v>
      </c>
      <c r="BD347" s="66"/>
      <c r="BE347" s="66"/>
      <c r="BF347" s="66"/>
      <c r="BG347" s="61"/>
      <c r="BH347" s="61"/>
      <c r="BI347" s="61"/>
      <c r="BJ347" s="61"/>
      <c r="BK347" s="61"/>
      <c r="BL347" s="61"/>
      <c r="BM347" s="61"/>
      <c r="BN347" s="61"/>
      <c r="BO347" s="61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7"/>
      <c r="CI347" s="47"/>
      <c r="CJ347" s="47"/>
      <c r="CK347" s="47"/>
      <c r="CL347" s="47"/>
      <c r="CM347" s="47"/>
      <c r="CN347" s="47"/>
      <c r="CO347" s="47"/>
      <c r="CP347" s="47"/>
      <c r="CQ347" s="48"/>
      <c r="CR347" s="48"/>
      <c r="CS347" s="48"/>
      <c r="CT347" s="48"/>
      <c r="CU347" s="48"/>
      <c r="CV347" s="73"/>
      <c r="CW347" s="73"/>
      <c r="CX347" s="48"/>
      <c r="CY347" s="48"/>
      <c r="CZ347" s="47"/>
      <c r="DA347" s="47"/>
      <c r="DB347" s="47"/>
      <c r="DC347" s="47"/>
      <c r="DD347" s="47"/>
      <c r="DE347" s="47"/>
      <c r="DF347" s="47"/>
      <c r="DG347" s="47"/>
      <c r="DH347" s="47"/>
    </row>
    <row r="348" spans="1:113" x14ac:dyDescent="0.3">
      <c r="A348" s="84" t="s">
        <v>353</v>
      </c>
      <c r="B348" s="11" t="s">
        <v>354</v>
      </c>
      <c r="C348" s="12">
        <v>2016</v>
      </c>
      <c r="D348" s="11" t="s">
        <v>211</v>
      </c>
      <c r="F348" s="13" t="s">
        <v>71</v>
      </c>
      <c r="H348" s="12">
        <v>2</v>
      </c>
      <c r="I348" s="12">
        <v>2003</v>
      </c>
      <c r="J348" s="12" t="s">
        <v>355</v>
      </c>
      <c r="K348" s="14">
        <v>1</v>
      </c>
      <c r="L348" s="14">
        <v>3</v>
      </c>
      <c r="O348" s="14" t="s">
        <v>185</v>
      </c>
      <c r="Q348" s="14" t="s">
        <v>263</v>
      </c>
      <c r="R348" s="12" t="s">
        <v>58</v>
      </c>
      <c r="S348" s="12" t="s">
        <v>344</v>
      </c>
      <c r="T348" s="15" t="s">
        <v>188</v>
      </c>
      <c r="U348" s="15" t="s">
        <v>478</v>
      </c>
      <c r="W348" s="52" t="s">
        <v>217</v>
      </c>
      <c r="X348" s="15" t="s">
        <v>181</v>
      </c>
      <c r="AB348" s="12" t="s">
        <v>360</v>
      </c>
      <c r="AC348" s="12" t="s">
        <v>361</v>
      </c>
      <c r="AD348" s="12" t="s">
        <v>120</v>
      </c>
      <c r="AE348" s="16" t="s">
        <v>356</v>
      </c>
      <c r="AH348" s="17" t="s">
        <v>357</v>
      </c>
      <c r="AI348" s="17" t="s">
        <v>346</v>
      </c>
      <c r="AJ348" s="24" t="s">
        <v>291</v>
      </c>
      <c r="AK348" s="17" t="s">
        <v>220</v>
      </c>
      <c r="AL348" s="24">
        <f t="shared" si="30"/>
        <v>1.31517402125389</v>
      </c>
      <c r="AM348" s="17" t="s">
        <v>142</v>
      </c>
      <c r="AP348" s="24" t="s">
        <v>123</v>
      </c>
      <c r="AQ348" s="17" t="s">
        <v>77</v>
      </c>
      <c r="AS348" s="17">
        <f>SQRT(((CC348*CC348)+(CW348*CW348)))</f>
        <v>0.57754414100602525</v>
      </c>
      <c r="AT348" s="17" t="s">
        <v>156</v>
      </c>
      <c r="AU348" s="60" t="s">
        <v>349</v>
      </c>
      <c r="AV348" s="17">
        <v>3</v>
      </c>
      <c r="AW348" s="24" t="s">
        <v>454</v>
      </c>
      <c r="AY348" s="28">
        <f t="shared" si="31"/>
        <v>0</v>
      </c>
      <c r="AZ348" s="20" t="s">
        <v>142</v>
      </c>
      <c r="BB348" s="83"/>
      <c r="BC348" s="23">
        <f>SQRT(((CN348*CN348)+(DF348*DF348)))</f>
        <v>0</v>
      </c>
      <c r="BE348" s="19">
        <v>3</v>
      </c>
      <c r="BF348" s="23" t="s">
        <v>454</v>
      </c>
      <c r="BP348" s="21" t="s">
        <v>348</v>
      </c>
      <c r="BQ348" s="21" t="s">
        <v>357</v>
      </c>
      <c r="BR348" s="21" t="s">
        <v>346</v>
      </c>
      <c r="BS348" s="21" t="s">
        <v>291</v>
      </c>
      <c r="BT348" s="21" t="s">
        <v>220</v>
      </c>
      <c r="BU348" s="21">
        <v>0</v>
      </c>
      <c r="BV348" s="21" t="s">
        <v>142</v>
      </c>
      <c r="BW348" s="21" t="s">
        <v>432</v>
      </c>
      <c r="BX348" s="21">
        <v>0</v>
      </c>
      <c r="BZ348" s="21" t="s">
        <v>123</v>
      </c>
      <c r="CA348" s="21" t="s">
        <v>34</v>
      </c>
      <c r="CB348" s="21">
        <f t="shared" si="32"/>
        <v>0</v>
      </c>
      <c r="CC348" s="21">
        <f t="shared" si="33"/>
        <v>0</v>
      </c>
      <c r="CD348" s="21" t="s">
        <v>185</v>
      </c>
      <c r="CE348" s="21" t="s">
        <v>349</v>
      </c>
      <c r="CF348" s="21">
        <v>3</v>
      </c>
      <c r="CG348" s="21" t="s">
        <v>363</v>
      </c>
      <c r="CI348" s="13">
        <v>0</v>
      </c>
      <c r="CJ348" s="13" t="s">
        <v>142</v>
      </c>
      <c r="CK348" s="13">
        <v>0</v>
      </c>
      <c r="CM348" s="13">
        <f t="shared" si="34"/>
        <v>0</v>
      </c>
      <c r="CN348" s="13">
        <f t="shared" si="35"/>
        <v>0</v>
      </c>
      <c r="CO348" s="13">
        <v>3</v>
      </c>
      <c r="CP348" s="13" t="s">
        <v>364</v>
      </c>
      <c r="CR348" s="21">
        <v>1.31517402125389</v>
      </c>
      <c r="CS348" s="21" t="s">
        <v>142</v>
      </c>
      <c r="CT348" s="21">
        <v>1.6486192865326099</v>
      </c>
      <c r="CV348" s="37">
        <f t="shared" si="36"/>
        <v>0.33344526527871987</v>
      </c>
      <c r="CW348" s="37">
        <f t="shared" si="37"/>
        <v>0.57754414100602525</v>
      </c>
      <c r="CX348" s="21">
        <v>3</v>
      </c>
      <c r="DA348" s="13">
        <v>0</v>
      </c>
      <c r="DB348" s="13" t="s">
        <v>142</v>
      </c>
      <c r="DC348" s="13">
        <v>0</v>
      </c>
      <c r="DE348" s="13">
        <f t="shared" si="38"/>
        <v>0</v>
      </c>
      <c r="DF348" s="13">
        <f t="shared" si="39"/>
        <v>0</v>
      </c>
      <c r="DG348" s="13">
        <v>3</v>
      </c>
    </row>
    <row r="349" spans="1:113" x14ac:dyDescent="0.3">
      <c r="A349" s="84" t="s">
        <v>353</v>
      </c>
      <c r="B349" s="11" t="s">
        <v>354</v>
      </c>
      <c r="C349" s="12">
        <v>2016</v>
      </c>
      <c r="D349" s="11" t="s">
        <v>211</v>
      </c>
      <c r="F349" s="13" t="s">
        <v>71</v>
      </c>
      <c r="H349" s="12">
        <v>2</v>
      </c>
      <c r="I349" s="12">
        <v>2003</v>
      </c>
      <c r="J349" s="12" t="s">
        <v>355</v>
      </c>
      <c r="K349" s="14">
        <v>1</v>
      </c>
      <c r="L349" s="14">
        <v>3</v>
      </c>
      <c r="O349" s="14" t="s">
        <v>185</v>
      </c>
      <c r="Q349" s="14" t="s">
        <v>263</v>
      </c>
      <c r="R349" s="12" t="s">
        <v>58</v>
      </c>
      <c r="S349" s="12" t="s">
        <v>344</v>
      </c>
      <c r="T349" s="15" t="s">
        <v>188</v>
      </c>
      <c r="U349" s="15" t="s">
        <v>478</v>
      </c>
      <c r="W349" s="52" t="s">
        <v>217</v>
      </c>
      <c r="X349" s="15" t="s">
        <v>181</v>
      </c>
      <c r="AB349" s="12" t="s">
        <v>360</v>
      </c>
      <c r="AC349" s="12" t="s">
        <v>362</v>
      </c>
      <c r="AD349" s="12" t="s">
        <v>120</v>
      </c>
      <c r="AE349" s="16" t="s">
        <v>356</v>
      </c>
      <c r="AH349" s="17" t="s">
        <v>357</v>
      </c>
      <c r="AI349" s="17" t="s">
        <v>346</v>
      </c>
      <c r="AJ349" s="24" t="s">
        <v>291</v>
      </c>
      <c r="AK349" s="17" t="s">
        <v>220</v>
      </c>
      <c r="AL349" s="24">
        <f t="shared" si="30"/>
        <v>2.6446717452282629</v>
      </c>
      <c r="AM349" s="17" t="s">
        <v>142</v>
      </c>
      <c r="AP349" s="24" t="s">
        <v>123</v>
      </c>
      <c r="AQ349" s="17" t="s">
        <v>77</v>
      </c>
      <c r="AS349" s="17">
        <f>SQRT(((CC349*CC349)+(CW349*CW349)))</f>
        <v>0.53397557642378346</v>
      </c>
      <c r="AT349" s="17" t="s">
        <v>156</v>
      </c>
      <c r="AU349" s="60" t="s">
        <v>349</v>
      </c>
      <c r="AV349" s="17">
        <v>3</v>
      </c>
      <c r="AW349" s="24" t="s">
        <v>454</v>
      </c>
      <c r="AY349" s="28">
        <f t="shared" si="31"/>
        <v>1.9886305321528681</v>
      </c>
      <c r="AZ349" s="20" t="s">
        <v>142</v>
      </c>
      <c r="BB349" s="83"/>
      <c r="BC349" s="23">
        <f>SQRT(((CN349*CN349)+(DF349*DF349)))</f>
        <v>1.6435541937767888</v>
      </c>
      <c r="BE349" s="19">
        <v>3</v>
      </c>
      <c r="BF349" s="23" t="s">
        <v>454</v>
      </c>
      <c r="BP349" s="21" t="s">
        <v>348</v>
      </c>
      <c r="BQ349" s="21" t="s">
        <v>357</v>
      </c>
      <c r="BR349" s="21" t="s">
        <v>346</v>
      </c>
      <c r="BS349" s="21" t="s">
        <v>291</v>
      </c>
      <c r="BT349" s="21" t="s">
        <v>220</v>
      </c>
      <c r="BU349" s="21">
        <v>0.29328444096795703</v>
      </c>
      <c r="BV349" s="21" t="s">
        <v>142</v>
      </c>
      <c r="BW349" s="21" t="s">
        <v>432</v>
      </c>
      <c r="BX349" s="21">
        <v>0.601575383756914</v>
      </c>
      <c r="BZ349" s="21" t="s">
        <v>123</v>
      </c>
      <c r="CA349" s="21" t="s">
        <v>34</v>
      </c>
      <c r="CB349" s="21">
        <f t="shared" si="32"/>
        <v>0.30829094278895697</v>
      </c>
      <c r="CC349" s="21">
        <f t="shared" si="33"/>
        <v>0.53397557642378346</v>
      </c>
      <c r="CD349" s="21" t="s">
        <v>185</v>
      </c>
      <c r="CE349" s="21" t="s">
        <v>349</v>
      </c>
      <c r="CF349" s="21">
        <v>3</v>
      </c>
      <c r="CG349" s="21" t="s">
        <v>363</v>
      </c>
      <c r="CI349" s="13">
        <v>0.25666498931312198</v>
      </c>
      <c r="CJ349" s="13" t="s">
        <v>142</v>
      </c>
      <c r="CK349" s="13">
        <v>0.56486625181231298</v>
      </c>
      <c r="CM349" s="13">
        <f t="shared" si="34"/>
        <v>0.308201262499191</v>
      </c>
      <c r="CN349" s="13">
        <f t="shared" si="35"/>
        <v>0.53382024560547126</v>
      </c>
      <c r="CO349" s="13">
        <v>3</v>
      </c>
      <c r="CP349" s="13" t="s">
        <v>364</v>
      </c>
      <c r="CR349" s="21">
        <v>2.93795618619622</v>
      </c>
      <c r="CS349" s="21" t="s">
        <v>142</v>
      </c>
      <c r="CT349" s="21">
        <v>2.93795618619622</v>
      </c>
      <c r="CV349" s="37">
        <f t="shared" si="36"/>
        <v>0</v>
      </c>
      <c r="CW349" s="37">
        <f t="shared" si="37"/>
        <v>0</v>
      </c>
      <c r="CX349" s="21">
        <v>3</v>
      </c>
      <c r="CY349" s="21" t="s">
        <v>365</v>
      </c>
      <c r="DA349" s="13">
        <v>2.24529552146599</v>
      </c>
      <c r="DB349" s="13" t="s">
        <v>142</v>
      </c>
      <c r="DC349" s="13">
        <v>3.1427560745940899</v>
      </c>
      <c r="DE349" s="13">
        <f t="shared" si="38"/>
        <v>0.89746055312809991</v>
      </c>
      <c r="DF349" s="13">
        <f t="shared" si="39"/>
        <v>1.5544472758067367</v>
      </c>
      <c r="DG349" s="13">
        <v>3</v>
      </c>
    </row>
    <row r="350" spans="1:113" s="49" customFormat="1" x14ac:dyDescent="0.3">
      <c r="A350" s="118" t="s">
        <v>353</v>
      </c>
      <c r="B350" s="46" t="s">
        <v>354</v>
      </c>
      <c r="C350" s="61">
        <v>2016</v>
      </c>
      <c r="D350" s="46" t="s">
        <v>211</v>
      </c>
      <c r="E350" s="61"/>
      <c r="F350" s="47" t="s">
        <v>71</v>
      </c>
      <c r="G350" s="47"/>
      <c r="H350" s="61">
        <v>2</v>
      </c>
      <c r="I350" s="61">
        <v>2003</v>
      </c>
      <c r="J350" s="61" t="s">
        <v>355</v>
      </c>
      <c r="K350" s="62">
        <v>1</v>
      </c>
      <c r="L350" s="62">
        <v>3</v>
      </c>
      <c r="M350" s="62"/>
      <c r="N350" s="62"/>
      <c r="O350" s="62" t="s">
        <v>185</v>
      </c>
      <c r="P350" s="62"/>
      <c r="Q350" s="62" t="s">
        <v>263</v>
      </c>
      <c r="R350" s="61" t="s">
        <v>58</v>
      </c>
      <c r="S350" s="61" t="s">
        <v>344</v>
      </c>
      <c r="T350" s="63" t="s">
        <v>188</v>
      </c>
      <c r="U350" s="63" t="s">
        <v>478</v>
      </c>
      <c r="V350" s="63"/>
      <c r="W350" s="63" t="s">
        <v>217</v>
      </c>
      <c r="X350" s="63" t="s">
        <v>181</v>
      </c>
      <c r="Y350" s="63"/>
      <c r="Z350" s="63"/>
      <c r="AA350" s="63"/>
      <c r="AC350" s="61" t="s">
        <v>590</v>
      </c>
      <c r="AD350" s="12" t="s">
        <v>120</v>
      </c>
      <c r="AE350" s="16" t="s">
        <v>356</v>
      </c>
      <c r="AF350" s="61"/>
      <c r="AG350" s="64"/>
      <c r="AH350" s="64"/>
      <c r="AI350" s="64"/>
      <c r="AJ350" s="64"/>
      <c r="AK350" s="64"/>
      <c r="AL350" s="64">
        <f>SUM(AL348:AL349)</f>
        <v>3.9598457664821529</v>
      </c>
      <c r="AM350" s="64"/>
      <c r="AN350" s="64"/>
      <c r="AO350" s="64"/>
      <c r="AP350" s="64"/>
      <c r="AQ350" s="64"/>
      <c r="AR350" s="64"/>
      <c r="AS350" s="64">
        <f>SQRT(((AS348*AS348)+(AS349*AS349)))</f>
        <v>0.78656668568373744</v>
      </c>
      <c r="AT350" s="64"/>
      <c r="AU350" s="71"/>
      <c r="AV350" s="64"/>
      <c r="AW350" s="64"/>
      <c r="AX350" s="65"/>
      <c r="AY350" s="66">
        <f>SUM(AY348:AY349)</f>
        <v>1.9886305321528681</v>
      </c>
      <c r="AZ350" s="70"/>
      <c r="BA350" s="66"/>
      <c r="BB350" s="82"/>
      <c r="BC350" s="66">
        <f>SQRT(((BC348*BC348)+(BC349*BC349)))</f>
        <v>1.6435541937767888</v>
      </c>
      <c r="BD350" s="66"/>
      <c r="BE350" s="66"/>
      <c r="BF350" s="66"/>
      <c r="BG350" s="61"/>
      <c r="BH350" s="61"/>
      <c r="BI350" s="61"/>
      <c r="BJ350" s="61"/>
      <c r="BK350" s="61"/>
      <c r="BL350" s="61"/>
      <c r="BM350" s="61"/>
      <c r="BN350" s="61"/>
      <c r="BO350" s="61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7"/>
      <c r="CI350" s="47"/>
      <c r="CJ350" s="47"/>
      <c r="CK350" s="47"/>
      <c r="CL350" s="47"/>
      <c r="CM350" s="47"/>
      <c r="CN350" s="47"/>
      <c r="CO350" s="47"/>
      <c r="CP350" s="47"/>
      <c r="CQ350" s="48"/>
      <c r="CR350" s="48"/>
      <c r="CS350" s="48"/>
      <c r="CT350" s="48"/>
      <c r="CU350" s="48"/>
      <c r="CV350" s="73"/>
      <c r="CW350" s="73"/>
      <c r="CX350" s="48"/>
      <c r="CY350" s="48"/>
      <c r="CZ350" s="47"/>
      <c r="DA350" s="47"/>
      <c r="DB350" s="47"/>
      <c r="DC350" s="47"/>
      <c r="DD350" s="47"/>
      <c r="DE350" s="47"/>
      <c r="DF350" s="47"/>
      <c r="DG350" s="47"/>
      <c r="DH350" s="47"/>
    </row>
    <row r="351" spans="1:113" x14ac:dyDescent="0.3">
      <c r="A351" s="84" t="s">
        <v>353</v>
      </c>
      <c r="B351" s="11" t="s">
        <v>354</v>
      </c>
      <c r="C351" s="12">
        <v>2016</v>
      </c>
      <c r="D351" s="11" t="s">
        <v>211</v>
      </c>
      <c r="F351" s="13" t="s">
        <v>71</v>
      </c>
      <c r="H351" s="12">
        <v>0</v>
      </c>
      <c r="I351" s="12">
        <v>2001</v>
      </c>
      <c r="J351" s="12" t="s">
        <v>355</v>
      </c>
      <c r="K351" s="14">
        <v>1</v>
      </c>
      <c r="L351" s="14">
        <v>3</v>
      </c>
      <c r="O351" s="14" t="s">
        <v>185</v>
      </c>
      <c r="Q351" s="14" t="s">
        <v>263</v>
      </c>
      <c r="R351" s="12" t="s">
        <v>58</v>
      </c>
      <c r="S351" s="12" t="s">
        <v>344</v>
      </c>
      <c r="T351" s="15" t="s">
        <v>188</v>
      </c>
      <c r="U351" s="15" t="s">
        <v>478</v>
      </c>
      <c r="W351" s="52" t="s">
        <v>217</v>
      </c>
      <c r="X351" s="15" t="s">
        <v>181</v>
      </c>
      <c r="AB351" s="12" t="s">
        <v>360</v>
      </c>
      <c r="AC351" s="12" t="s">
        <v>361</v>
      </c>
      <c r="AD351" s="12" t="s">
        <v>49</v>
      </c>
      <c r="AE351" s="16" t="s">
        <v>356</v>
      </c>
      <c r="AH351" s="17" t="s">
        <v>357</v>
      </c>
      <c r="AI351" s="17" t="s">
        <v>346</v>
      </c>
      <c r="AJ351" s="24" t="s">
        <v>291</v>
      </c>
      <c r="AK351" s="17" t="s">
        <v>227</v>
      </c>
      <c r="AL351" s="24">
        <f t="shared" si="30"/>
        <v>0.27281245233407803</v>
      </c>
      <c r="AM351" s="17" t="s">
        <v>142</v>
      </c>
      <c r="AP351" s="24" t="s">
        <v>123</v>
      </c>
      <c r="AQ351" s="17" t="s">
        <v>77</v>
      </c>
      <c r="AS351" s="17">
        <f>SQRT(((CC351*CC351)+(CW351*CW351)))</f>
        <v>0.92743730277374126</v>
      </c>
      <c r="AT351" s="17" t="s">
        <v>156</v>
      </c>
      <c r="AU351" s="60" t="s">
        <v>349</v>
      </c>
      <c r="AV351" s="17">
        <v>3</v>
      </c>
      <c r="AW351" s="24" t="s">
        <v>454</v>
      </c>
      <c r="AY351" s="28">
        <f t="shared" si="31"/>
        <v>0</v>
      </c>
      <c r="AZ351" s="20" t="s">
        <v>142</v>
      </c>
      <c r="BB351" s="83"/>
      <c r="BC351" s="23">
        <f>SQRT(((CN351*CN351)+(DF351*DF351)))</f>
        <v>0</v>
      </c>
      <c r="BE351" s="19">
        <v>3</v>
      </c>
      <c r="BF351" s="23" t="s">
        <v>454</v>
      </c>
      <c r="BP351" s="21" t="s">
        <v>348</v>
      </c>
      <c r="BQ351" s="21" t="s">
        <v>357</v>
      </c>
      <c r="BR351" s="21" t="s">
        <v>346</v>
      </c>
      <c r="BS351" s="21" t="s">
        <v>291</v>
      </c>
      <c r="BT351" s="21" t="s">
        <v>227</v>
      </c>
      <c r="BU351" s="21">
        <v>0</v>
      </c>
      <c r="BV351" s="21" t="s">
        <v>142</v>
      </c>
      <c r="BW351" s="21" t="s">
        <v>366</v>
      </c>
      <c r="BX351" s="21">
        <v>0</v>
      </c>
      <c r="BZ351" s="21" t="s">
        <v>123</v>
      </c>
      <c r="CA351" s="21" t="s">
        <v>34</v>
      </c>
      <c r="CB351" s="21">
        <f t="shared" si="32"/>
        <v>0</v>
      </c>
      <c r="CC351" s="21">
        <f t="shared" si="33"/>
        <v>0</v>
      </c>
      <c r="CD351" s="21" t="s">
        <v>185</v>
      </c>
      <c r="CE351" s="21" t="s">
        <v>349</v>
      </c>
      <c r="CF351" s="21">
        <v>3</v>
      </c>
      <c r="CG351" s="21" t="s">
        <v>363</v>
      </c>
      <c r="CI351" s="13">
        <v>0</v>
      </c>
      <c r="CJ351" s="13" t="s">
        <v>142</v>
      </c>
      <c r="CK351" s="13">
        <v>0</v>
      </c>
      <c r="CM351" s="13">
        <f t="shared" si="34"/>
        <v>0</v>
      </c>
      <c r="CN351" s="13">
        <f t="shared" si="35"/>
        <v>0</v>
      </c>
      <c r="CO351" s="13">
        <v>3</v>
      </c>
      <c r="CP351" s="13" t="s">
        <v>364</v>
      </c>
      <c r="CR351" s="21">
        <v>0.27281245233407803</v>
      </c>
      <c r="CS351" s="21" t="s">
        <v>142</v>
      </c>
      <c r="CT351" s="21">
        <v>0.80826862874699801</v>
      </c>
      <c r="CV351" s="37">
        <f t="shared" si="36"/>
        <v>0.53545617641291998</v>
      </c>
      <c r="CW351" s="37">
        <f t="shared" si="37"/>
        <v>0.92743730277374126</v>
      </c>
      <c r="CX351" s="21">
        <v>3</v>
      </c>
      <c r="DA351" s="13">
        <v>0</v>
      </c>
      <c r="DB351" s="13" t="s">
        <v>142</v>
      </c>
      <c r="DC351" s="13">
        <v>0</v>
      </c>
      <c r="DE351" s="13">
        <f t="shared" si="38"/>
        <v>0</v>
      </c>
      <c r="DF351" s="13">
        <f t="shared" si="39"/>
        <v>0</v>
      </c>
      <c r="DG351" s="13">
        <v>3</v>
      </c>
    </row>
    <row r="352" spans="1:113" x14ac:dyDescent="0.3">
      <c r="A352" s="84" t="s">
        <v>353</v>
      </c>
      <c r="B352" s="11" t="s">
        <v>354</v>
      </c>
      <c r="C352" s="12">
        <v>2016</v>
      </c>
      <c r="D352" s="11" t="s">
        <v>211</v>
      </c>
      <c r="F352" s="13" t="s">
        <v>71</v>
      </c>
      <c r="H352" s="12">
        <v>0</v>
      </c>
      <c r="I352" s="12">
        <v>2001</v>
      </c>
      <c r="J352" s="12" t="s">
        <v>355</v>
      </c>
      <c r="K352" s="14">
        <v>1</v>
      </c>
      <c r="L352" s="14">
        <v>3</v>
      </c>
      <c r="O352" s="14" t="s">
        <v>185</v>
      </c>
      <c r="Q352" s="14" t="s">
        <v>263</v>
      </c>
      <c r="R352" s="12" t="s">
        <v>58</v>
      </c>
      <c r="S352" s="12" t="s">
        <v>344</v>
      </c>
      <c r="T352" s="15" t="s">
        <v>188</v>
      </c>
      <c r="U352" s="15" t="s">
        <v>478</v>
      </c>
      <c r="W352" s="52" t="s">
        <v>217</v>
      </c>
      <c r="X352" s="15" t="s">
        <v>181</v>
      </c>
      <c r="AB352" s="12" t="s">
        <v>360</v>
      </c>
      <c r="AC352" s="12" t="s">
        <v>362</v>
      </c>
      <c r="AD352" s="12" t="s">
        <v>49</v>
      </c>
      <c r="AE352" s="16" t="s">
        <v>356</v>
      </c>
      <c r="AH352" s="17" t="s">
        <v>357</v>
      </c>
      <c r="AI352" s="17" t="s">
        <v>346</v>
      </c>
      <c r="AJ352" s="24" t="s">
        <v>291</v>
      </c>
      <c r="AK352" s="17" t="s">
        <v>227</v>
      </c>
      <c r="AL352" s="24">
        <f t="shared" si="30"/>
        <v>-0.64602377425295199</v>
      </c>
      <c r="AM352" s="17" t="s">
        <v>142</v>
      </c>
      <c r="AP352" s="24" t="s">
        <v>123</v>
      </c>
      <c r="AQ352" s="17" t="s">
        <v>77</v>
      </c>
      <c r="AS352" s="17">
        <f>SQRT(((CC352*CC352)+(CW352*CW352)))</f>
        <v>0.56673238115920388</v>
      </c>
      <c r="AT352" s="17" t="s">
        <v>156</v>
      </c>
      <c r="AU352" s="60" t="s">
        <v>349</v>
      </c>
      <c r="AV352" s="17">
        <v>3</v>
      </c>
      <c r="AW352" s="24" t="s">
        <v>454</v>
      </c>
      <c r="AY352" s="28">
        <f t="shared" si="31"/>
        <v>0.86714600570871969</v>
      </c>
      <c r="AZ352" s="20" t="s">
        <v>142</v>
      </c>
      <c r="BB352" s="83"/>
      <c r="BC352" s="23">
        <f>SQRT(((CN352*CN352)+(DF352*DF352)))</f>
        <v>1.4598501945061018</v>
      </c>
      <c r="BE352" s="19">
        <v>3</v>
      </c>
      <c r="BF352" s="23" t="s">
        <v>454</v>
      </c>
      <c r="BP352" s="21" t="s">
        <v>348</v>
      </c>
      <c r="BQ352" s="21" t="s">
        <v>357</v>
      </c>
      <c r="BR352" s="21" t="s">
        <v>346</v>
      </c>
      <c r="BS352" s="21" t="s">
        <v>291</v>
      </c>
      <c r="BT352" s="21" t="s">
        <v>227</v>
      </c>
      <c r="BU352" s="21">
        <v>0.64602377425295199</v>
      </c>
      <c r="BV352" s="21" t="s">
        <v>142</v>
      </c>
      <c r="BW352" s="21" t="s">
        <v>366</v>
      </c>
      <c r="BX352" s="21">
        <v>0.97322686707369599</v>
      </c>
      <c r="BZ352" s="21" t="s">
        <v>123</v>
      </c>
      <c r="CA352" s="21" t="s">
        <v>34</v>
      </c>
      <c r="CB352" s="21">
        <f t="shared" si="32"/>
        <v>0.327203092820744</v>
      </c>
      <c r="CC352" s="21">
        <f t="shared" si="33"/>
        <v>0.56673238115920388</v>
      </c>
      <c r="CD352" s="21" t="s">
        <v>185</v>
      </c>
      <c r="CE352" s="21" t="s">
        <v>349</v>
      </c>
      <c r="CF352" s="21">
        <v>3</v>
      </c>
      <c r="CG352" s="21" t="s">
        <v>363</v>
      </c>
      <c r="CI352" s="13">
        <v>1.1368284134840101</v>
      </c>
      <c r="CJ352" s="13" t="s">
        <v>142</v>
      </c>
      <c r="CK352" s="13">
        <v>1.67850561838338</v>
      </c>
      <c r="CM352" s="13">
        <f t="shared" si="34"/>
        <v>0.54167720489936988</v>
      </c>
      <c r="CN352" s="13">
        <f t="shared" si="35"/>
        <v>0.93821244018760575</v>
      </c>
      <c r="CO352" s="13">
        <v>3</v>
      </c>
      <c r="CP352" s="13" t="s">
        <v>364</v>
      </c>
      <c r="CR352" s="21">
        <v>0</v>
      </c>
      <c r="CS352" s="21" t="s">
        <v>142</v>
      </c>
      <c r="CT352" s="21">
        <v>0</v>
      </c>
      <c r="CV352" s="37">
        <f t="shared" si="36"/>
        <v>0</v>
      </c>
      <c r="CW352" s="37">
        <f t="shared" si="37"/>
        <v>0</v>
      </c>
      <c r="CX352" s="21">
        <v>3</v>
      </c>
      <c r="DA352" s="13">
        <v>2.0039744191927298</v>
      </c>
      <c r="DB352" s="13" t="s">
        <v>142</v>
      </c>
      <c r="DC352" s="13">
        <v>2.6497091447771401</v>
      </c>
      <c r="DE352" s="13">
        <f t="shared" si="38"/>
        <v>0.64573472558441036</v>
      </c>
      <c r="DF352" s="13">
        <f t="shared" si="39"/>
        <v>1.1184453529237453</v>
      </c>
      <c r="DG352" s="13">
        <v>3</v>
      </c>
    </row>
    <row r="353" spans="1:134" s="49" customFormat="1" x14ac:dyDescent="0.3">
      <c r="A353" s="118" t="s">
        <v>353</v>
      </c>
      <c r="B353" s="46" t="s">
        <v>354</v>
      </c>
      <c r="C353" s="61">
        <v>2016</v>
      </c>
      <c r="D353" s="46" t="s">
        <v>211</v>
      </c>
      <c r="E353" s="61"/>
      <c r="F353" s="47" t="s">
        <v>71</v>
      </c>
      <c r="G353" s="47"/>
      <c r="H353" s="61">
        <v>0</v>
      </c>
      <c r="I353" s="61">
        <v>2001</v>
      </c>
      <c r="J353" s="61" t="s">
        <v>355</v>
      </c>
      <c r="K353" s="62">
        <v>1</v>
      </c>
      <c r="L353" s="62">
        <v>3</v>
      </c>
      <c r="M353" s="62"/>
      <c r="N353" s="62"/>
      <c r="O353" s="62" t="s">
        <v>185</v>
      </c>
      <c r="P353" s="62"/>
      <c r="Q353" s="62" t="s">
        <v>263</v>
      </c>
      <c r="R353" s="61" t="s">
        <v>58</v>
      </c>
      <c r="S353" s="61" t="s">
        <v>344</v>
      </c>
      <c r="T353" s="63" t="s">
        <v>188</v>
      </c>
      <c r="U353" s="63" t="s">
        <v>478</v>
      </c>
      <c r="V353" s="63"/>
      <c r="W353" s="63" t="s">
        <v>217</v>
      </c>
      <c r="X353" s="63" t="s">
        <v>181</v>
      </c>
      <c r="Y353" s="63"/>
      <c r="Z353" s="63"/>
      <c r="AA353" s="63"/>
      <c r="AC353" s="61" t="s">
        <v>590</v>
      </c>
      <c r="AD353" s="12" t="s">
        <v>49</v>
      </c>
      <c r="AE353" s="16" t="s">
        <v>356</v>
      </c>
      <c r="AF353" s="61"/>
      <c r="AG353" s="64"/>
      <c r="AH353" s="64"/>
      <c r="AI353" s="64"/>
      <c r="AJ353" s="64"/>
      <c r="AK353" s="64"/>
      <c r="AL353" s="64">
        <f>SUM(AL351:AL352)</f>
        <v>-0.37321132191887396</v>
      </c>
      <c r="AM353" s="64"/>
      <c r="AN353" s="64"/>
      <c r="AO353" s="64"/>
      <c r="AP353" s="64"/>
      <c r="AQ353" s="64"/>
      <c r="AR353" s="64"/>
      <c r="AS353" s="64">
        <f>SQRT(((AS351*AS351)+(AS352*AS352)))</f>
        <v>1.0868880082283607</v>
      </c>
      <c r="AT353" s="64"/>
      <c r="AU353" s="71"/>
      <c r="AV353" s="64"/>
      <c r="AW353" s="64"/>
      <c r="AX353" s="65"/>
      <c r="AY353" s="66">
        <f>SUM(AY351:AY352)</f>
        <v>0.86714600570871969</v>
      </c>
      <c r="AZ353" s="70"/>
      <c r="BA353" s="66"/>
      <c r="BB353" s="82"/>
      <c r="BC353" s="66">
        <f>SQRT(((BC351*BC351)+(BC352*BC352)))</f>
        <v>1.4598501945061018</v>
      </c>
      <c r="BD353" s="66"/>
      <c r="BE353" s="66"/>
      <c r="BF353" s="66"/>
      <c r="BG353" s="61"/>
      <c r="BH353" s="61"/>
      <c r="BI353" s="61"/>
      <c r="BJ353" s="61"/>
      <c r="BK353" s="61"/>
      <c r="BL353" s="61"/>
      <c r="BM353" s="61"/>
      <c r="BN353" s="61"/>
      <c r="BO353" s="61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7"/>
      <c r="CI353" s="47"/>
      <c r="CJ353" s="47"/>
      <c r="CK353" s="47"/>
      <c r="CL353" s="47"/>
      <c r="CM353" s="47"/>
      <c r="CN353" s="47"/>
      <c r="CO353" s="47"/>
      <c r="CP353" s="47"/>
      <c r="CQ353" s="48"/>
      <c r="CR353" s="48"/>
      <c r="CS353" s="48"/>
      <c r="CT353" s="48"/>
      <c r="CU353" s="48"/>
      <c r="CV353" s="73"/>
      <c r="CW353" s="73"/>
      <c r="CX353" s="48"/>
      <c r="CY353" s="48"/>
      <c r="CZ353" s="47"/>
      <c r="DA353" s="47"/>
      <c r="DB353" s="47"/>
      <c r="DC353" s="47"/>
      <c r="DD353" s="47"/>
      <c r="DE353" s="47"/>
      <c r="DF353" s="47"/>
      <c r="DG353" s="47"/>
      <c r="DH353" s="47"/>
    </row>
    <row r="354" spans="1:134" x14ac:dyDescent="0.3">
      <c r="A354" s="84" t="s">
        <v>353</v>
      </c>
      <c r="B354" s="11" t="s">
        <v>354</v>
      </c>
      <c r="C354" s="12">
        <v>2016</v>
      </c>
      <c r="D354" s="11" t="s">
        <v>211</v>
      </c>
      <c r="F354" s="13" t="s">
        <v>71</v>
      </c>
      <c r="H354" s="12">
        <v>1</v>
      </c>
      <c r="I354" s="12">
        <v>2002</v>
      </c>
      <c r="J354" s="12" t="s">
        <v>355</v>
      </c>
      <c r="K354" s="14">
        <v>1</v>
      </c>
      <c r="L354" s="14">
        <v>3</v>
      </c>
      <c r="O354" s="14" t="s">
        <v>185</v>
      </c>
      <c r="Q354" s="14" t="s">
        <v>263</v>
      </c>
      <c r="R354" s="12" t="s">
        <v>58</v>
      </c>
      <c r="S354" s="12" t="s">
        <v>344</v>
      </c>
      <c r="T354" s="15" t="s">
        <v>188</v>
      </c>
      <c r="U354" s="15" t="s">
        <v>478</v>
      </c>
      <c r="W354" s="52" t="s">
        <v>217</v>
      </c>
      <c r="X354" s="15" t="s">
        <v>181</v>
      </c>
      <c r="AB354" s="12" t="s">
        <v>360</v>
      </c>
      <c r="AC354" s="12" t="s">
        <v>361</v>
      </c>
      <c r="AD354" s="12" t="s">
        <v>49</v>
      </c>
      <c r="AE354" s="16" t="s">
        <v>356</v>
      </c>
      <c r="AH354" s="17" t="s">
        <v>357</v>
      </c>
      <c r="AI354" s="17" t="s">
        <v>346</v>
      </c>
      <c r="AJ354" s="24" t="s">
        <v>291</v>
      </c>
      <c r="AK354" s="17" t="s">
        <v>227</v>
      </c>
      <c r="AL354" s="24">
        <f t="shared" si="30"/>
        <v>8.1968665790219095</v>
      </c>
      <c r="AM354" s="17" t="s">
        <v>142</v>
      </c>
      <c r="AP354" s="24" t="s">
        <v>123</v>
      </c>
      <c r="AQ354" s="17" t="s">
        <v>77</v>
      </c>
      <c r="AS354" s="17">
        <f>SQRT(((CC354*CC354)+(CW354*CW354)))</f>
        <v>1.6802567303100722</v>
      </c>
      <c r="AT354" s="17" t="s">
        <v>156</v>
      </c>
      <c r="AU354" s="60" t="s">
        <v>349</v>
      </c>
      <c r="AV354" s="17">
        <v>3</v>
      </c>
      <c r="AW354" s="24" t="s">
        <v>454</v>
      </c>
      <c r="AY354" s="28">
        <f t="shared" si="31"/>
        <v>0</v>
      </c>
      <c r="AZ354" s="20" t="s">
        <v>142</v>
      </c>
      <c r="BB354" s="83"/>
      <c r="BC354" s="23">
        <f>SQRT(((CN354*CN354)+(DF354*DF354)))</f>
        <v>0</v>
      </c>
      <c r="BE354" s="19">
        <v>3</v>
      </c>
      <c r="BF354" s="23" t="s">
        <v>454</v>
      </c>
      <c r="BP354" s="21" t="s">
        <v>348</v>
      </c>
      <c r="BQ354" s="21" t="s">
        <v>357</v>
      </c>
      <c r="BR354" s="21" t="s">
        <v>346</v>
      </c>
      <c r="BS354" s="21" t="s">
        <v>291</v>
      </c>
      <c r="BT354" s="21" t="s">
        <v>227</v>
      </c>
      <c r="BU354" s="21">
        <v>0</v>
      </c>
      <c r="BV354" s="21" t="s">
        <v>142</v>
      </c>
      <c r="BW354" s="21" t="s">
        <v>366</v>
      </c>
      <c r="BX354" s="21">
        <v>0</v>
      </c>
      <c r="BZ354" s="21" t="s">
        <v>123</v>
      </c>
      <c r="CA354" s="21" t="s">
        <v>34</v>
      </c>
      <c r="CB354" s="21">
        <f t="shared" si="32"/>
        <v>0</v>
      </c>
      <c r="CC354" s="21">
        <f t="shared" si="33"/>
        <v>0</v>
      </c>
      <c r="CD354" s="21" t="s">
        <v>185</v>
      </c>
      <c r="CE354" s="21" t="s">
        <v>349</v>
      </c>
      <c r="CF354" s="21">
        <v>3</v>
      </c>
      <c r="CG354" s="21" t="s">
        <v>363</v>
      </c>
      <c r="CI354" s="13">
        <v>0</v>
      </c>
      <c r="CJ354" s="13" t="s">
        <v>142</v>
      </c>
      <c r="CK354" s="13">
        <v>0</v>
      </c>
      <c r="CM354" s="13">
        <f t="shared" si="34"/>
        <v>0</v>
      </c>
      <c r="CN354" s="13">
        <f t="shared" si="35"/>
        <v>0</v>
      </c>
      <c r="CO354" s="13">
        <v>3</v>
      </c>
      <c r="CP354" s="13" t="s">
        <v>364</v>
      </c>
      <c r="CR354" s="21">
        <v>8.1968665790219095</v>
      </c>
      <c r="CS354" s="21" t="s">
        <v>142</v>
      </c>
      <c r="CT354" s="21">
        <v>9.1669632545741102</v>
      </c>
      <c r="CV354" s="37">
        <f t="shared" si="36"/>
        <v>0.97009667555220069</v>
      </c>
      <c r="CW354" s="37">
        <f t="shared" si="37"/>
        <v>1.6802567303100722</v>
      </c>
      <c r="CX354" s="21">
        <v>3</v>
      </c>
      <c r="DA354" s="13">
        <v>0</v>
      </c>
      <c r="DB354" s="13" t="s">
        <v>142</v>
      </c>
      <c r="DC354" s="13">
        <v>0</v>
      </c>
      <c r="DE354" s="13">
        <f t="shared" si="38"/>
        <v>0</v>
      </c>
      <c r="DF354" s="13">
        <f t="shared" si="39"/>
        <v>0</v>
      </c>
      <c r="DG354" s="13">
        <v>3</v>
      </c>
    </row>
    <row r="355" spans="1:134" x14ac:dyDescent="0.3">
      <c r="A355" s="84" t="s">
        <v>353</v>
      </c>
      <c r="B355" s="11" t="s">
        <v>354</v>
      </c>
      <c r="C355" s="12">
        <v>2016</v>
      </c>
      <c r="D355" s="11" t="s">
        <v>211</v>
      </c>
      <c r="F355" s="13" t="s">
        <v>71</v>
      </c>
      <c r="H355" s="12">
        <v>1</v>
      </c>
      <c r="I355" s="12">
        <v>2002</v>
      </c>
      <c r="J355" s="12" t="s">
        <v>355</v>
      </c>
      <c r="K355" s="14">
        <v>1</v>
      </c>
      <c r="L355" s="14">
        <v>3</v>
      </c>
      <c r="O355" s="14" t="s">
        <v>185</v>
      </c>
      <c r="Q355" s="14" t="s">
        <v>263</v>
      </c>
      <c r="R355" s="12" t="s">
        <v>58</v>
      </c>
      <c r="S355" s="12" t="s">
        <v>344</v>
      </c>
      <c r="T355" s="15" t="s">
        <v>188</v>
      </c>
      <c r="U355" s="15" t="s">
        <v>478</v>
      </c>
      <c r="W355" s="52" t="s">
        <v>217</v>
      </c>
      <c r="X355" s="15" t="s">
        <v>181</v>
      </c>
      <c r="AB355" s="12" t="s">
        <v>360</v>
      </c>
      <c r="AC355" s="12" t="s">
        <v>362</v>
      </c>
      <c r="AD355" s="12" t="s">
        <v>49</v>
      </c>
      <c r="AE355" s="16" t="s">
        <v>356</v>
      </c>
      <c r="AH355" s="17" t="s">
        <v>357</v>
      </c>
      <c r="AI355" s="17" t="s">
        <v>346</v>
      </c>
      <c r="AJ355" s="24" t="s">
        <v>291</v>
      </c>
      <c r="AK355" s="17" t="s">
        <v>227</v>
      </c>
      <c r="AL355" s="24">
        <f t="shared" si="30"/>
        <v>19.798099505004046</v>
      </c>
      <c r="AM355" s="17" t="s">
        <v>142</v>
      </c>
      <c r="AP355" s="24" t="s">
        <v>123</v>
      </c>
      <c r="AQ355" s="17" t="s">
        <v>77</v>
      </c>
      <c r="AS355" s="17">
        <f>SQRT(((CC355*CC355)+(CW355*CW355)))</f>
        <v>16.58710740742503</v>
      </c>
      <c r="AT355" s="17" t="s">
        <v>156</v>
      </c>
      <c r="AU355" s="60" t="s">
        <v>349</v>
      </c>
      <c r="AV355" s="17">
        <v>3</v>
      </c>
      <c r="AW355" s="24" t="s">
        <v>454</v>
      </c>
      <c r="AY355" s="28">
        <f t="shared" si="31"/>
        <v>3.2390793799906099</v>
      </c>
      <c r="AZ355" s="20" t="s">
        <v>142</v>
      </c>
      <c r="BB355" s="83"/>
      <c r="BC355" s="23">
        <f>SQRT(((CN355*CN355)+(DF355*DF355)))</f>
        <v>1.2017484051727279</v>
      </c>
      <c r="BE355" s="19">
        <v>3</v>
      </c>
      <c r="BF355" s="23" t="s">
        <v>454</v>
      </c>
      <c r="BP355" s="21" t="s">
        <v>348</v>
      </c>
      <c r="BQ355" s="21" t="s">
        <v>357</v>
      </c>
      <c r="BR355" s="21" t="s">
        <v>346</v>
      </c>
      <c r="BS355" s="21" t="s">
        <v>291</v>
      </c>
      <c r="BT355" s="21" t="s">
        <v>227</v>
      </c>
      <c r="BU355" s="21">
        <v>0.64602377425295199</v>
      </c>
      <c r="BV355" s="21" t="s">
        <v>142</v>
      </c>
      <c r="BW355" s="21" t="s">
        <v>366</v>
      </c>
      <c r="BX355" s="21">
        <v>0.97322686707369599</v>
      </c>
      <c r="BZ355" s="21" t="s">
        <v>123</v>
      </c>
      <c r="CA355" s="21" t="s">
        <v>34</v>
      </c>
      <c r="CB355" s="21">
        <f t="shared" si="32"/>
        <v>0.327203092820744</v>
      </c>
      <c r="CC355" s="21">
        <f t="shared" si="33"/>
        <v>0.56673238115920388</v>
      </c>
      <c r="CD355" s="21" t="s">
        <v>185</v>
      </c>
      <c r="CE355" s="21" t="s">
        <v>349</v>
      </c>
      <c r="CF355" s="21">
        <v>3</v>
      </c>
      <c r="CG355" s="21" t="s">
        <v>363</v>
      </c>
      <c r="CI355" s="13">
        <v>1.1368284134840101</v>
      </c>
      <c r="CJ355" s="13" t="s">
        <v>142</v>
      </c>
      <c r="CK355" s="13">
        <v>1.67850561838338</v>
      </c>
      <c r="CM355" s="13">
        <f t="shared" si="34"/>
        <v>0.54167720489936988</v>
      </c>
      <c r="CN355" s="13">
        <f t="shared" si="35"/>
        <v>0.93821244018760575</v>
      </c>
      <c r="CO355" s="13">
        <v>3</v>
      </c>
      <c r="CP355" s="13" t="s">
        <v>364</v>
      </c>
      <c r="CR355" s="21">
        <v>20.444123279256999</v>
      </c>
      <c r="CS355" s="21" t="s">
        <v>142</v>
      </c>
      <c r="CT355" s="21">
        <v>30.015102792932701</v>
      </c>
      <c r="CV355" s="37">
        <f t="shared" si="36"/>
        <v>9.5709795136757023</v>
      </c>
      <c r="CW355" s="37">
        <f t="shared" si="37"/>
        <v>16.57742279588718</v>
      </c>
      <c r="CX355" s="21">
        <v>3</v>
      </c>
      <c r="DA355" s="13">
        <v>4.37590779347462</v>
      </c>
      <c r="DB355" s="13" t="s">
        <v>142</v>
      </c>
      <c r="DC355" s="13">
        <v>4.8094807963289696</v>
      </c>
      <c r="DE355" s="13">
        <f t="shared" si="38"/>
        <v>0.43357300285434963</v>
      </c>
      <c r="DF355" s="13">
        <f t="shared" si="39"/>
        <v>0.75097046973393933</v>
      </c>
      <c r="DG355" s="13">
        <v>3</v>
      </c>
    </row>
    <row r="356" spans="1:134" s="49" customFormat="1" x14ac:dyDescent="0.3">
      <c r="A356" s="118" t="s">
        <v>353</v>
      </c>
      <c r="B356" s="46" t="s">
        <v>354</v>
      </c>
      <c r="C356" s="61">
        <v>2016</v>
      </c>
      <c r="D356" s="46" t="s">
        <v>211</v>
      </c>
      <c r="E356" s="61"/>
      <c r="F356" s="47" t="s">
        <v>71</v>
      </c>
      <c r="G356" s="47"/>
      <c r="H356" s="61">
        <v>1</v>
      </c>
      <c r="I356" s="61">
        <v>2002</v>
      </c>
      <c r="J356" s="61" t="s">
        <v>355</v>
      </c>
      <c r="K356" s="62">
        <v>1</v>
      </c>
      <c r="L356" s="62">
        <v>3</v>
      </c>
      <c r="M356" s="62"/>
      <c r="N356" s="62"/>
      <c r="O356" s="62" t="s">
        <v>185</v>
      </c>
      <c r="P356" s="62"/>
      <c r="Q356" s="62" t="s">
        <v>263</v>
      </c>
      <c r="R356" s="61" t="s">
        <v>58</v>
      </c>
      <c r="S356" s="61" t="s">
        <v>344</v>
      </c>
      <c r="T356" s="63" t="s">
        <v>188</v>
      </c>
      <c r="U356" s="63" t="s">
        <v>478</v>
      </c>
      <c r="V356" s="63"/>
      <c r="W356" s="63" t="s">
        <v>217</v>
      </c>
      <c r="X356" s="63" t="s">
        <v>181</v>
      </c>
      <c r="Y356" s="63"/>
      <c r="Z356" s="63"/>
      <c r="AA356" s="63"/>
      <c r="AC356" s="61" t="s">
        <v>590</v>
      </c>
      <c r="AD356" s="12" t="s">
        <v>49</v>
      </c>
      <c r="AE356" s="16" t="s">
        <v>356</v>
      </c>
      <c r="AF356" s="61"/>
      <c r="AG356" s="64"/>
      <c r="AH356" s="64"/>
      <c r="AI356" s="64"/>
      <c r="AJ356" s="64"/>
      <c r="AK356" s="64"/>
      <c r="AL356" s="64">
        <f>SUM(AL354:AL355)</f>
        <v>27.994966084025954</v>
      </c>
      <c r="AM356" s="64"/>
      <c r="AN356" s="64"/>
      <c r="AO356" s="64"/>
      <c r="AP356" s="64"/>
      <c r="AQ356" s="64"/>
      <c r="AR356" s="64"/>
      <c r="AS356" s="64">
        <f>SQRT(((AS354*AS354)+(AS355*AS355)))</f>
        <v>16.671994326570729</v>
      </c>
      <c r="AT356" s="64"/>
      <c r="AU356" s="71"/>
      <c r="AV356" s="64"/>
      <c r="AW356" s="64"/>
      <c r="AX356" s="65"/>
      <c r="AY356" s="66">
        <f>SUM(AY354:AY355)</f>
        <v>3.2390793799906099</v>
      </c>
      <c r="AZ356" s="70"/>
      <c r="BA356" s="66"/>
      <c r="BB356" s="82"/>
      <c r="BC356" s="66">
        <f>SQRT(((BC354*BC354)+(BC355*BC355)))</f>
        <v>1.2017484051727279</v>
      </c>
      <c r="BD356" s="66"/>
      <c r="BE356" s="66"/>
      <c r="BF356" s="66"/>
      <c r="BG356" s="61"/>
      <c r="BH356" s="61"/>
      <c r="BI356" s="61"/>
      <c r="BJ356" s="61"/>
      <c r="BK356" s="61"/>
      <c r="BL356" s="61"/>
      <c r="BM356" s="61"/>
      <c r="BN356" s="61"/>
      <c r="BO356" s="61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7"/>
      <c r="CI356" s="47"/>
      <c r="CJ356" s="47"/>
      <c r="CK356" s="47"/>
      <c r="CL356" s="47"/>
      <c r="CM356" s="47"/>
      <c r="CN356" s="47"/>
      <c r="CO356" s="47"/>
      <c r="CP356" s="47"/>
      <c r="CQ356" s="48"/>
      <c r="CR356" s="48"/>
      <c r="CS356" s="48"/>
      <c r="CT356" s="48"/>
      <c r="CU356" s="48"/>
      <c r="CV356" s="73"/>
      <c r="CW356" s="73"/>
      <c r="CX356" s="48"/>
      <c r="CY356" s="48"/>
      <c r="CZ356" s="47"/>
      <c r="DA356" s="47"/>
      <c r="DB356" s="47"/>
      <c r="DC356" s="47"/>
      <c r="DD356" s="47"/>
      <c r="DE356" s="47"/>
      <c r="DF356" s="47"/>
      <c r="DG356" s="47"/>
      <c r="DH356" s="47"/>
    </row>
    <row r="357" spans="1:134" x14ac:dyDescent="0.3">
      <c r="A357" s="84" t="s">
        <v>353</v>
      </c>
      <c r="B357" s="11" t="s">
        <v>354</v>
      </c>
      <c r="C357" s="12">
        <v>2016</v>
      </c>
      <c r="D357" s="11" t="s">
        <v>211</v>
      </c>
      <c r="F357" s="13" t="s">
        <v>71</v>
      </c>
      <c r="H357" s="12">
        <v>2</v>
      </c>
      <c r="I357" s="12">
        <v>2003</v>
      </c>
      <c r="J357" s="12" t="s">
        <v>355</v>
      </c>
      <c r="K357" s="14">
        <v>1</v>
      </c>
      <c r="L357" s="14">
        <v>3</v>
      </c>
      <c r="O357" s="14" t="s">
        <v>185</v>
      </c>
      <c r="Q357" s="14" t="s">
        <v>263</v>
      </c>
      <c r="R357" s="12" t="s">
        <v>58</v>
      </c>
      <c r="S357" s="12" t="s">
        <v>344</v>
      </c>
      <c r="T357" s="15" t="s">
        <v>188</v>
      </c>
      <c r="U357" s="15" t="s">
        <v>478</v>
      </c>
      <c r="W357" s="52" t="s">
        <v>217</v>
      </c>
      <c r="X357" s="15" t="s">
        <v>181</v>
      </c>
      <c r="AB357" s="12" t="s">
        <v>360</v>
      </c>
      <c r="AC357" s="12" t="s">
        <v>361</v>
      </c>
      <c r="AD357" s="12" t="s">
        <v>49</v>
      </c>
      <c r="AE357" s="16" t="s">
        <v>356</v>
      </c>
      <c r="AH357" s="17" t="s">
        <v>357</v>
      </c>
      <c r="AI357" s="17" t="s">
        <v>346</v>
      </c>
      <c r="AJ357" s="24" t="s">
        <v>291</v>
      </c>
      <c r="AK357" s="17" t="s">
        <v>227</v>
      </c>
      <c r="AL357" s="24">
        <f t="shared" si="30"/>
        <v>2.1206156438620698</v>
      </c>
      <c r="AM357" s="17" t="s">
        <v>142</v>
      </c>
      <c r="AP357" s="24" t="s">
        <v>123</v>
      </c>
      <c r="AQ357" s="17" t="s">
        <v>77</v>
      </c>
      <c r="AS357" s="17">
        <f>SQRT(((CC357*CC357)+(CW357*CW357)))</f>
        <v>1.1564031045979408</v>
      </c>
      <c r="AT357" s="17" t="s">
        <v>156</v>
      </c>
      <c r="AU357" s="60" t="s">
        <v>349</v>
      </c>
      <c r="AV357" s="17">
        <v>3</v>
      </c>
      <c r="AW357" s="24" t="s">
        <v>454</v>
      </c>
      <c r="AY357" s="28">
        <f t="shared" si="31"/>
        <v>0</v>
      </c>
      <c r="AZ357" s="20" t="s">
        <v>142</v>
      </c>
      <c r="BB357" s="83"/>
      <c r="BC357" s="23">
        <f>SQRT(((CN357*CN357)+(DF357*DF357)))</f>
        <v>0</v>
      </c>
      <c r="BE357" s="19">
        <v>3</v>
      </c>
      <c r="BF357" s="23" t="s">
        <v>454</v>
      </c>
      <c r="BP357" s="21" t="s">
        <v>348</v>
      </c>
      <c r="BQ357" s="21" t="s">
        <v>357</v>
      </c>
      <c r="BR357" s="21" t="s">
        <v>346</v>
      </c>
      <c r="BS357" s="21" t="s">
        <v>291</v>
      </c>
      <c r="BT357" s="21" t="s">
        <v>227</v>
      </c>
      <c r="BU357" s="21">
        <v>0</v>
      </c>
      <c r="BV357" s="21" t="s">
        <v>142</v>
      </c>
      <c r="BW357" s="21" t="s">
        <v>366</v>
      </c>
      <c r="BX357" s="21">
        <v>0</v>
      </c>
      <c r="BZ357" s="21" t="s">
        <v>123</v>
      </c>
      <c r="CA357" s="21" t="s">
        <v>34</v>
      </c>
      <c r="CB357" s="21">
        <f t="shared" si="32"/>
        <v>0</v>
      </c>
      <c r="CC357" s="21">
        <f t="shared" si="33"/>
        <v>0</v>
      </c>
      <c r="CD357" s="21" t="s">
        <v>185</v>
      </c>
      <c r="CE357" s="21" t="s">
        <v>349</v>
      </c>
      <c r="CF357" s="21">
        <v>3</v>
      </c>
      <c r="CG357" s="21" t="s">
        <v>363</v>
      </c>
      <c r="CI357" s="13">
        <v>0</v>
      </c>
      <c r="CJ357" s="13" t="s">
        <v>142</v>
      </c>
      <c r="CK357" s="13">
        <v>0</v>
      </c>
      <c r="CM357" s="13">
        <f t="shared" si="34"/>
        <v>0</v>
      </c>
      <c r="CN357" s="13">
        <f t="shared" si="35"/>
        <v>0</v>
      </c>
      <c r="CO357" s="13">
        <v>3</v>
      </c>
      <c r="CP357" s="13" t="s">
        <v>364</v>
      </c>
      <c r="CR357" s="21">
        <v>2.1206156438620698</v>
      </c>
      <c r="CS357" s="21" t="s">
        <v>142</v>
      </c>
      <c r="CT357" s="21">
        <v>2.78826528759341</v>
      </c>
      <c r="CV357" s="37">
        <f t="shared" si="36"/>
        <v>0.66764964373134017</v>
      </c>
      <c r="CW357" s="37">
        <f t="shared" si="37"/>
        <v>1.1564031045979408</v>
      </c>
      <c r="CX357" s="21">
        <v>3</v>
      </c>
      <c r="DA357" s="13">
        <v>0</v>
      </c>
      <c r="DB357" s="13" t="s">
        <v>142</v>
      </c>
      <c r="DC357" s="13">
        <v>0</v>
      </c>
      <c r="DE357" s="13">
        <f t="shared" si="38"/>
        <v>0</v>
      </c>
      <c r="DF357" s="13">
        <f t="shared" si="39"/>
        <v>0</v>
      </c>
      <c r="DG357" s="13">
        <v>3</v>
      </c>
    </row>
    <row r="358" spans="1:134" x14ac:dyDescent="0.3">
      <c r="A358" s="84" t="s">
        <v>353</v>
      </c>
      <c r="B358" s="11" t="s">
        <v>354</v>
      </c>
      <c r="C358" s="12">
        <v>2016</v>
      </c>
      <c r="D358" s="11" t="s">
        <v>211</v>
      </c>
      <c r="F358" s="13" t="s">
        <v>71</v>
      </c>
      <c r="H358" s="12">
        <v>2</v>
      </c>
      <c r="I358" s="12">
        <v>2003</v>
      </c>
      <c r="J358" s="12" t="s">
        <v>355</v>
      </c>
      <c r="K358" s="14">
        <v>1</v>
      </c>
      <c r="L358" s="14">
        <v>3</v>
      </c>
      <c r="O358" s="14" t="s">
        <v>185</v>
      </c>
      <c r="Q358" s="14" t="s">
        <v>263</v>
      </c>
      <c r="R358" s="12" t="s">
        <v>58</v>
      </c>
      <c r="S358" s="12" t="s">
        <v>344</v>
      </c>
      <c r="T358" s="15" t="s">
        <v>188</v>
      </c>
      <c r="U358" s="15" t="s">
        <v>478</v>
      </c>
      <c r="W358" s="52" t="s">
        <v>217</v>
      </c>
      <c r="X358" s="15" t="s">
        <v>181</v>
      </c>
      <c r="AB358" s="12" t="s">
        <v>360</v>
      </c>
      <c r="AC358" s="12" t="s">
        <v>362</v>
      </c>
      <c r="AD358" s="12" t="s">
        <v>49</v>
      </c>
      <c r="AE358" s="16" t="s">
        <v>356</v>
      </c>
      <c r="AH358" s="17" t="s">
        <v>357</v>
      </c>
      <c r="AI358" s="17" t="s">
        <v>346</v>
      </c>
      <c r="AJ358" s="24" t="s">
        <v>291</v>
      </c>
      <c r="AK358" s="17" t="s">
        <v>227</v>
      </c>
      <c r="AL358" s="24">
        <f t="shared" si="30"/>
        <v>19.269718538858946</v>
      </c>
      <c r="AM358" s="17" t="s">
        <v>142</v>
      </c>
      <c r="AP358" s="24" t="s">
        <v>123</v>
      </c>
      <c r="AQ358" s="17" t="s">
        <v>77</v>
      </c>
      <c r="AS358" s="17">
        <f>SQRT(((CC358*CC358)+(CW358*CW358)))</f>
        <v>10.074451701971922</v>
      </c>
      <c r="AT358" s="17" t="s">
        <v>156</v>
      </c>
      <c r="AU358" s="60" t="s">
        <v>349</v>
      </c>
      <c r="AV358" s="17">
        <v>3</v>
      </c>
      <c r="AW358" s="24" t="s">
        <v>454</v>
      </c>
      <c r="AY358" s="28">
        <f t="shared" si="31"/>
        <v>6.9007479134299201</v>
      </c>
      <c r="AZ358" s="20" t="s">
        <v>142</v>
      </c>
      <c r="BB358" s="83"/>
      <c r="BC358" s="23">
        <f>SQRT(((CN358*CN358)+(DF358*DF358)))</f>
        <v>4.7545117048819368</v>
      </c>
      <c r="BE358" s="19">
        <v>3</v>
      </c>
      <c r="BF358" s="23" t="s">
        <v>454</v>
      </c>
      <c r="BP358" s="21" t="s">
        <v>348</v>
      </c>
      <c r="BQ358" s="21" t="s">
        <v>357</v>
      </c>
      <c r="BR358" s="21" t="s">
        <v>346</v>
      </c>
      <c r="BS358" s="21" t="s">
        <v>291</v>
      </c>
      <c r="BT358" s="21" t="s">
        <v>227</v>
      </c>
      <c r="BU358" s="21">
        <v>0.64602377425295199</v>
      </c>
      <c r="BV358" s="21" t="s">
        <v>142</v>
      </c>
      <c r="BW358" s="21" t="s">
        <v>366</v>
      </c>
      <c r="BX358" s="21">
        <v>0.97322686707369599</v>
      </c>
      <c r="BZ358" s="21" t="s">
        <v>123</v>
      </c>
      <c r="CA358" s="21" t="s">
        <v>34</v>
      </c>
      <c r="CB358" s="21">
        <f t="shared" si="32"/>
        <v>0.327203092820744</v>
      </c>
      <c r="CC358" s="21">
        <f t="shared" si="33"/>
        <v>0.56673238115920388</v>
      </c>
      <c r="CD358" s="21" t="s">
        <v>185</v>
      </c>
      <c r="CE358" s="21" t="s">
        <v>349</v>
      </c>
      <c r="CF358" s="21">
        <v>3</v>
      </c>
      <c r="CG358" s="21" t="s">
        <v>363</v>
      </c>
      <c r="CI358" s="13">
        <v>1.1368284134840101</v>
      </c>
      <c r="CJ358" s="13" t="s">
        <v>142</v>
      </c>
      <c r="CK358" s="13">
        <v>1.67850561838338</v>
      </c>
      <c r="CM358" s="13">
        <f t="shared" si="34"/>
        <v>0.54167720489936988</v>
      </c>
      <c r="CN358" s="13">
        <f t="shared" si="35"/>
        <v>0.93821244018760575</v>
      </c>
      <c r="CO358" s="13">
        <v>3</v>
      </c>
      <c r="CP358" s="13" t="s">
        <v>364</v>
      </c>
      <c r="CR358" s="21">
        <v>19.915742313111899</v>
      </c>
      <c r="CS358" s="21" t="s">
        <v>142</v>
      </c>
      <c r="CT358" s="21">
        <v>25.723019113343099</v>
      </c>
      <c r="CV358" s="37">
        <f t="shared" si="36"/>
        <v>5.8072768002312003</v>
      </c>
      <c r="CW358" s="37">
        <f t="shared" si="37"/>
        <v>10.058498471616456</v>
      </c>
      <c r="CX358" s="21">
        <v>3</v>
      </c>
      <c r="DA358" s="13">
        <v>8.0375763269139302</v>
      </c>
      <c r="DB358" s="13" t="s">
        <v>142</v>
      </c>
      <c r="DC358" s="13">
        <v>10.7286194312966</v>
      </c>
      <c r="DE358" s="13">
        <f t="shared" si="38"/>
        <v>2.6910431043826701</v>
      </c>
      <c r="DF358" s="13">
        <f t="shared" si="39"/>
        <v>4.6610233821486622</v>
      </c>
      <c r="DG358" s="13">
        <v>3</v>
      </c>
    </row>
    <row r="359" spans="1:134" x14ac:dyDescent="0.3">
      <c r="A359" s="118" t="s">
        <v>353</v>
      </c>
      <c r="B359" s="46" t="s">
        <v>354</v>
      </c>
      <c r="C359" s="61">
        <v>2016</v>
      </c>
      <c r="D359" s="46" t="s">
        <v>211</v>
      </c>
      <c r="E359" s="61"/>
      <c r="F359" s="47" t="s">
        <v>71</v>
      </c>
      <c r="G359" s="47"/>
      <c r="H359" s="61">
        <v>2</v>
      </c>
      <c r="I359" s="61">
        <v>2003</v>
      </c>
      <c r="J359" s="61" t="s">
        <v>355</v>
      </c>
      <c r="K359" s="62">
        <v>1</v>
      </c>
      <c r="L359" s="62">
        <v>3</v>
      </c>
      <c r="M359" s="62"/>
      <c r="N359" s="62"/>
      <c r="O359" s="62" t="s">
        <v>185</v>
      </c>
      <c r="P359" s="62"/>
      <c r="Q359" s="62" t="s">
        <v>263</v>
      </c>
      <c r="R359" s="61" t="s">
        <v>58</v>
      </c>
      <c r="S359" s="61" t="s">
        <v>344</v>
      </c>
      <c r="T359" s="63" t="s">
        <v>188</v>
      </c>
      <c r="U359" s="63" t="s">
        <v>478</v>
      </c>
      <c r="V359" s="63"/>
      <c r="W359" s="63" t="s">
        <v>217</v>
      </c>
      <c r="X359" s="63" t="s">
        <v>181</v>
      </c>
      <c r="AC359" s="61" t="s">
        <v>590</v>
      </c>
      <c r="AD359" s="12" t="s">
        <v>49</v>
      </c>
      <c r="AE359" s="16" t="s">
        <v>356</v>
      </c>
      <c r="AJ359" s="24"/>
      <c r="AL359" s="64">
        <f>SUM(AL357:AL358)</f>
        <v>21.390334182721016</v>
      </c>
      <c r="AP359" s="24"/>
      <c r="AS359" s="64">
        <f>SQRT(((AS357*AS357)+(AS358*AS358)))</f>
        <v>10.140603790489436</v>
      </c>
      <c r="AU359" s="60"/>
      <c r="AW359" s="24"/>
      <c r="AY359" s="66">
        <f>SUM(AY357:AY358)</f>
        <v>6.9007479134299201</v>
      </c>
      <c r="BB359" s="83"/>
      <c r="BC359" s="66">
        <f>SQRT(((BC357*BC357)+(BC358*BC358)))</f>
        <v>4.7545117048819368</v>
      </c>
      <c r="BF359" s="23"/>
      <c r="CV359" s="37"/>
      <c r="CW359" s="37"/>
    </row>
    <row r="360" spans="1:134" x14ac:dyDescent="0.3">
      <c r="AP360" s="24"/>
      <c r="AW360" s="24"/>
      <c r="BB360" s="83"/>
      <c r="BF360" s="23"/>
      <c r="EB360" s="58"/>
      <c r="EC360" s="58"/>
      <c r="ED360" s="58"/>
    </row>
    <row r="361" spans="1:134" s="25" customFormat="1" x14ac:dyDescent="0.3">
      <c r="A361" s="124" t="s">
        <v>367</v>
      </c>
      <c r="B361" s="50" t="s">
        <v>368</v>
      </c>
      <c r="C361" s="16">
        <v>2005</v>
      </c>
      <c r="D361" s="50" t="s">
        <v>64</v>
      </c>
      <c r="E361" s="16"/>
      <c r="F361" s="39" t="s">
        <v>71</v>
      </c>
      <c r="G361" s="39"/>
      <c r="H361" s="16">
        <v>0</v>
      </c>
      <c r="I361" s="16">
        <v>2001</v>
      </c>
      <c r="J361" s="16" t="s">
        <v>369</v>
      </c>
      <c r="K361" s="51">
        <v>1</v>
      </c>
      <c r="L361" s="51">
        <v>3</v>
      </c>
      <c r="M361" s="59"/>
      <c r="N361" s="51"/>
      <c r="O361" s="51" t="s">
        <v>185</v>
      </c>
      <c r="P361" s="51"/>
      <c r="Q361" s="51" t="s">
        <v>263</v>
      </c>
      <c r="R361" s="16" t="s">
        <v>58</v>
      </c>
      <c r="S361" s="16" t="s">
        <v>344</v>
      </c>
      <c r="T361" s="52" t="s">
        <v>188</v>
      </c>
      <c r="U361" s="52" t="s">
        <v>478</v>
      </c>
      <c r="V361" s="52"/>
      <c r="W361" s="52" t="s">
        <v>217</v>
      </c>
      <c r="X361" s="52" t="s">
        <v>181</v>
      </c>
      <c r="Y361" s="52"/>
      <c r="Z361" s="52"/>
      <c r="AA361" s="52"/>
      <c r="AB361" s="16"/>
      <c r="AC361" s="16"/>
      <c r="AD361" s="16" t="s">
        <v>120</v>
      </c>
      <c r="AE361" s="16" t="s">
        <v>370</v>
      </c>
      <c r="AF361" s="16"/>
      <c r="AG361" s="24"/>
      <c r="AH361" s="24" t="s">
        <v>371</v>
      </c>
      <c r="AI361" s="24" t="s">
        <v>346</v>
      </c>
      <c r="AJ361" s="24" t="s">
        <v>291</v>
      </c>
      <c r="AK361" s="24" t="s">
        <v>227</v>
      </c>
      <c r="AL361" s="24">
        <v>-4.7419839352184496</v>
      </c>
      <c r="AM361" s="24" t="s">
        <v>142</v>
      </c>
      <c r="AN361" s="24">
        <v>-8.5827728074185305</v>
      </c>
      <c r="AO361" s="24"/>
      <c r="AP361" s="24" t="s">
        <v>123</v>
      </c>
      <c r="AQ361" s="17" t="s">
        <v>34</v>
      </c>
      <c r="AR361" s="24">
        <f>AN361-AL361</f>
        <v>-3.8407888722000809</v>
      </c>
      <c r="AS361" s="24">
        <f>-AR361*SQRT(AV361)</f>
        <v>6.6524414677957076</v>
      </c>
      <c r="AT361" s="24" t="s">
        <v>156</v>
      </c>
      <c r="AU361" s="60" t="s">
        <v>349</v>
      </c>
      <c r="AV361" s="24">
        <v>3</v>
      </c>
      <c r="AW361" s="24"/>
      <c r="AX361" s="53"/>
      <c r="AY361" s="28">
        <v>-4.1669169986286096</v>
      </c>
      <c r="AZ361" s="20" t="s">
        <v>142</v>
      </c>
      <c r="BA361" s="23">
        <v>-7.9912492653301204</v>
      </c>
      <c r="BB361" s="81">
        <f>BA361-AY361</f>
        <v>-3.8243322667015107</v>
      </c>
      <c r="BC361" s="23">
        <f>-BB361*SQRT(BE361)</f>
        <v>6.6239377909520663</v>
      </c>
      <c r="BD361" s="23"/>
      <c r="BE361" s="23">
        <v>3</v>
      </c>
      <c r="BF361" s="23"/>
      <c r="BG361" s="16"/>
      <c r="BH361" s="16"/>
      <c r="BI361" s="16"/>
      <c r="BJ361" s="16"/>
      <c r="BK361" s="16"/>
      <c r="BL361" s="16"/>
      <c r="BM361" s="16"/>
      <c r="BN361" s="16"/>
      <c r="BO361" s="16"/>
      <c r="BP361" s="54"/>
      <c r="BQ361" s="54"/>
      <c r="BR361" s="54"/>
      <c r="BS361" s="54"/>
      <c r="BT361" s="54"/>
      <c r="BU361" s="54"/>
      <c r="BV361" s="54"/>
      <c r="BW361" s="54"/>
      <c r="BX361" s="54"/>
      <c r="BY361" s="54"/>
      <c r="BZ361" s="54"/>
      <c r="CA361" s="54"/>
      <c r="CB361" s="54"/>
      <c r="CC361" s="54"/>
      <c r="CD361" s="54"/>
      <c r="CE361" s="54"/>
      <c r="CF361" s="54"/>
      <c r="CG361" s="54"/>
      <c r="CH361" s="39"/>
      <c r="CI361" s="39"/>
      <c r="CJ361" s="39"/>
      <c r="CK361" s="39"/>
      <c r="CL361" s="39"/>
      <c r="CM361" s="39"/>
      <c r="CN361" s="39"/>
      <c r="CO361" s="39"/>
      <c r="CP361" s="39"/>
      <c r="CQ361" s="54"/>
      <c r="CR361" s="54"/>
      <c r="CS361" s="54"/>
      <c r="CT361" s="54"/>
      <c r="CU361" s="54"/>
      <c r="CV361" s="54"/>
      <c r="CW361" s="54"/>
      <c r="CX361" s="54"/>
      <c r="CY361" s="54"/>
      <c r="CZ361" s="39"/>
      <c r="DA361" s="39"/>
      <c r="DB361" s="39"/>
      <c r="DC361" s="39"/>
      <c r="DD361" s="39"/>
      <c r="DE361" s="39"/>
      <c r="DF361" s="39"/>
      <c r="DG361" s="39"/>
      <c r="DH361" s="39"/>
    </row>
    <row r="362" spans="1:134" s="25" customFormat="1" x14ac:dyDescent="0.3">
      <c r="A362" s="124" t="s">
        <v>367</v>
      </c>
      <c r="B362" s="50" t="s">
        <v>368</v>
      </c>
      <c r="C362" s="16">
        <v>2005</v>
      </c>
      <c r="D362" s="50" t="s">
        <v>64</v>
      </c>
      <c r="E362" s="16"/>
      <c r="F362" s="39" t="s">
        <v>71</v>
      </c>
      <c r="G362" s="39"/>
      <c r="H362" s="16">
        <v>0</v>
      </c>
      <c r="I362" s="16">
        <v>2001</v>
      </c>
      <c r="J362" s="16" t="s">
        <v>369</v>
      </c>
      <c r="K362" s="51">
        <v>1</v>
      </c>
      <c r="L362" s="51">
        <v>3</v>
      </c>
      <c r="M362" s="51"/>
      <c r="N362" s="51"/>
      <c r="O362" s="51" t="s">
        <v>185</v>
      </c>
      <c r="P362" s="51"/>
      <c r="Q362" s="51" t="s">
        <v>263</v>
      </c>
      <c r="R362" s="16" t="s">
        <v>58</v>
      </c>
      <c r="S362" s="16" t="s">
        <v>344</v>
      </c>
      <c r="T362" s="52" t="s">
        <v>188</v>
      </c>
      <c r="U362" s="52" t="s">
        <v>478</v>
      </c>
      <c r="V362" s="52"/>
      <c r="W362" s="52" t="s">
        <v>217</v>
      </c>
      <c r="X362" s="52" t="s">
        <v>181</v>
      </c>
      <c r="Y362" s="52"/>
      <c r="Z362" s="52"/>
      <c r="AA362" s="52"/>
      <c r="AB362" s="16"/>
      <c r="AC362" s="16"/>
      <c r="AD362" s="16" t="s">
        <v>49</v>
      </c>
      <c r="AE362" s="16" t="s">
        <v>370</v>
      </c>
      <c r="AF362" s="16"/>
      <c r="AG362" s="24"/>
      <c r="AH362" s="24" t="s">
        <v>371</v>
      </c>
      <c r="AI362" s="24" t="s">
        <v>346</v>
      </c>
      <c r="AJ362" s="24" t="s">
        <v>291</v>
      </c>
      <c r="AK362" s="24" t="s">
        <v>227</v>
      </c>
      <c r="AL362" s="24">
        <v>-17.498627048588101</v>
      </c>
      <c r="AM362" s="24" t="s">
        <v>142</v>
      </c>
      <c r="AN362" s="24">
        <v>-28.568951065121102</v>
      </c>
      <c r="AO362" s="24"/>
      <c r="AP362" s="24" t="s">
        <v>123</v>
      </c>
      <c r="AQ362" s="17" t="s">
        <v>34</v>
      </c>
      <c r="AR362" s="24">
        <f>AN362-AL362</f>
        <v>-11.070324016533</v>
      </c>
      <c r="AS362" s="24">
        <f>-AR362*SQRT(AV362)</f>
        <v>19.17436365288512</v>
      </c>
      <c r="AT362" s="24" t="s">
        <v>156</v>
      </c>
      <c r="AU362" s="60" t="s">
        <v>349</v>
      </c>
      <c r="AV362" s="24">
        <v>3</v>
      </c>
      <c r="AW362" s="24"/>
      <c r="AX362" s="53"/>
      <c r="AY362" s="28">
        <v>-19.2906899442149</v>
      </c>
      <c r="AZ362" s="20" t="s">
        <v>142</v>
      </c>
      <c r="BA362" s="23">
        <v>-35.188022082839701</v>
      </c>
      <c r="BB362" s="81">
        <f>BA362-AY362</f>
        <v>-15.897332138624801</v>
      </c>
      <c r="BC362" s="23">
        <f>-BB362*SQRT(BE362)</f>
        <v>27.534986968895751</v>
      </c>
      <c r="BD362" s="23"/>
      <c r="BE362" s="23">
        <v>3</v>
      </c>
      <c r="BF362" s="23"/>
      <c r="BG362" s="16"/>
      <c r="BH362" s="16"/>
      <c r="BI362" s="16"/>
      <c r="BJ362" s="16"/>
      <c r="BK362" s="16"/>
      <c r="BL362" s="16"/>
      <c r="BM362" s="16"/>
      <c r="BN362" s="16"/>
      <c r="BO362" s="16"/>
      <c r="BP362" s="54"/>
      <c r="BQ362" s="54"/>
      <c r="BR362" s="54"/>
      <c r="BS362" s="54"/>
      <c r="BT362" s="54"/>
      <c r="BU362" s="54"/>
      <c r="BV362" s="54"/>
      <c r="BW362" s="54"/>
      <c r="BX362" s="54"/>
      <c r="BY362" s="54"/>
      <c r="BZ362" s="54"/>
      <c r="CA362" s="54"/>
      <c r="CB362" s="54"/>
      <c r="CC362" s="54"/>
      <c r="CD362" s="54"/>
      <c r="CE362" s="54"/>
      <c r="CF362" s="54"/>
      <c r="CG362" s="54"/>
      <c r="CH362" s="39"/>
      <c r="CI362" s="39"/>
      <c r="CJ362" s="39"/>
      <c r="CK362" s="39"/>
      <c r="CL362" s="39"/>
      <c r="CM362" s="39"/>
      <c r="CN362" s="39"/>
      <c r="CO362" s="39"/>
      <c r="CP362" s="39"/>
      <c r="CQ362" s="54"/>
      <c r="CR362" s="54"/>
      <c r="CS362" s="54"/>
      <c r="CT362" s="54"/>
      <c r="CU362" s="54"/>
      <c r="CV362" s="54"/>
      <c r="CW362" s="54"/>
      <c r="CX362" s="54"/>
      <c r="CY362" s="54"/>
      <c r="CZ362" s="39"/>
      <c r="DA362" s="39"/>
      <c r="DB362" s="39"/>
      <c r="DC362" s="39"/>
      <c r="DD362" s="39"/>
      <c r="DE362" s="39"/>
      <c r="DF362" s="39"/>
      <c r="DG362" s="39"/>
      <c r="DH362" s="39"/>
    </row>
    <row r="363" spans="1:134" x14ac:dyDescent="0.3">
      <c r="A363" s="125"/>
      <c r="B363" s="50"/>
      <c r="C363" s="16"/>
      <c r="D363" s="50"/>
      <c r="E363" s="16"/>
      <c r="F363" s="39"/>
      <c r="G363" s="39"/>
      <c r="H363" s="16"/>
      <c r="I363" s="16"/>
      <c r="J363" s="16"/>
      <c r="K363" s="51"/>
      <c r="L363" s="51"/>
      <c r="M363" s="51"/>
      <c r="N363" s="51"/>
      <c r="O363" s="51"/>
      <c r="P363" s="51"/>
      <c r="Q363" s="51"/>
      <c r="R363" s="16"/>
      <c r="S363" s="16"/>
      <c r="T363" s="52"/>
      <c r="U363" s="52"/>
      <c r="V363" s="52"/>
      <c r="W363" s="52"/>
      <c r="X363" s="52"/>
      <c r="Y363" s="52"/>
      <c r="Z363" s="52"/>
      <c r="AA363" s="52"/>
      <c r="AB363" s="16"/>
      <c r="AC363" s="16"/>
      <c r="AD363" s="16"/>
      <c r="AF363" s="16"/>
      <c r="AG363" s="24"/>
      <c r="AH363" s="24"/>
      <c r="AJ363" s="24"/>
      <c r="AM363" s="24"/>
      <c r="AO363" s="24"/>
      <c r="AP363" s="24"/>
      <c r="AQ363" s="24"/>
      <c r="AT363" s="24"/>
      <c r="AU363" s="60"/>
      <c r="AV363" s="24"/>
      <c r="AW363" s="24"/>
      <c r="AX363" s="53"/>
      <c r="BB363" s="83"/>
      <c r="BD363" s="23"/>
      <c r="BE363" s="23"/>
      <c r="BF363" s="23"/>
      <c r="BG363" s="16"/>
      <c r="BH363" s="16"/>
      <c r="BI363" s="16"/>
      <c r="BJ363" s="16"/>
      <c r="BK363" s="16"/>
      <c r="BL363" s="16"/>
      <c r="BM363" s="16"/>
      <c r="BN363" s="16"/>
      <c r="BO363" s="16"/>
      <c r="BP363" s="54"/>
      <c r="BQ363" s="54"/>
      <c r="BR363" s="54"/>
      <c r="BS363" s="54"/>
      <c r="BT363" s="54"/>
      <c r="BU363" s="54"/>
      <c r="BV363" s="54"/>
      <c r="BW363" s="54"/>
      <c r="BX363" s="54"/>
      <c r="BY363" s="54"/>
      <c r="BZ363" s="54"/>
      <c r="CA363" s="54"/>
      <c r="CB363" s="54"/>
      <c r="CC363" s="54"/>
      <c r="CD363" s="54"/>
      <c r="CE363" s="54"/>
      <c r="CF363" s="54"/>
      <c r="CG363" s="54"/>
      <c r="CH363" s="39"/>
      <c r="CI363" s="39"/>
      <c r="CJ363" s="39"/>
      <c r="CK363" s="39"/>
      <c r="CL363" s="39"/>
      <c r="CM363" s="39"/>
      <c r="CN363" s="39"/>
      <c r="CO363" s="39"/>
      <c r="CP363" s="39"/>
      <c r="CQ363" s="54"/>
      <c r="CR363" s="54"/>
      <c r="CS363" s="54"/>
      <c r="CT363" s="54"/>
      <c r="CU363" s="54"/>
      <c r="CV363" s="54"/>
      <c r="CW363" s="54"/>
      <c r="CX363" s="54"/>
      <c r="CY363" s="54"/>
      <c r="CZ363" s="39"/>
      <c r="DA363" s="39"/>
      <c r="DB363" s="39"/>
      <c r="DC363" s="39"/>
      <c r="DD363" s="39"/>
      <c r="DE363" s="39"/>
      <c r="DF363" s="39"/>
      <c r="DG363" s="39"/>
      <c r="DH363" s="39"/>
      <c r="DJ363" s="25"/>
      <c r="DK363" s="25"/>
      <c r="DL363" s="25"/>
      <c r="DM363" s="25"/>
      <c r="DN363" s="25"/>
      <c r="DO363" s="25"/>
      <c r="DP363" s="25"/>
      <c r="DQ363" s="25"/>
      <c r="DR363" s="25"/>
      <c r="DS363" s="58"/>
      <c r="DT363" s="58"/>
      <c r="DU363" s="58"/>
      <c r="DV363" s="58"/>
      <c r="DW363" s="58"/>
      <c r="DX363" s="58"/>
      <c r="DY363" s="58"/>
      <c r="DZ363" s="58"/>
      <c r="EA363" s="58"/>
    </row>
    <row r="364" spans="1:134" x14ac:dyDescent="0.3">
      <c r="A364" s="126" t="s">
        <v>428</v>
      </c>
      <c r="B364" s="50" t="s">
        <v>429</v>
      </c>
      <c r="C364" s="16">
        <v>2006</v>
      </c>
      <c r="D364" s="50" t="s">
        <v>430</v>
      </c>
      <c r="E364" s="16"/>
      <c r="F364" s="39" t="s">
        <v>71</v>
      </c>
      <c r="G364" s="39"/>
      <c r="H364" s="16">
        <v>0</v>
      </c>
      <c r="I364" s="16">
        <v>2001</v>
      </c>
      <c r="J364" s="16" t="s">
        <v>369</v>
      </c>
      <c r="K364" s="14">
        <v>1</v>
      </c>
      <c r="L364" s="14">
        <v>3</v>
      </c>
      <c r="M364" s="51"/>
      <c r="N364" s="51"/>
      <c r="O364" s="14" t="s">
        <v>185</v>
      </c>
      <c r="Q364" s="14" t="s">
        <v>263</v>
      </c>
      <c r="R364" s="12" t="s">
        <v>58</v>
      </c>
      <c r="S364" s="12" t="s">
        <v>344</v>
      </c>
      <c r="T364" s="15" t="s">
        <v>188</v>
      </c>
      <c r="U364" s="15" t="s">
        <v>478</v>
      </c>
      <c r="W364" s="52" t="s">
        <v>217</v>
      </c>
      <c r="X364" s="15" t="s">
        <v>181</v>
      </c>
      <c r="Y364" s="52"/>
      <c r="Z364" s="52"/>
      <c r="AA364" s="52"/>
      <c r="AB364" s="16"/>
      <c r="AC364" s="16"/>
      <c r="AD364" s="16" t="s">
        <v>120</v>
      </c>
      <c r="AE364" s="16" t="s">
        <v>426</v>
      </c>
      <c r="AF364" s="16"/>
      <c r="AG364" s="24"/>
      <c r="AH364" s="17" t="s">
        <v>391</v>
      </c>
      <c r="AI364" s="17">
        <v>9.6</v>
      </c>
      <c r="AJ364" s="17" t="s">
        <v>291</v>
      </c>
      <c r="AK364" s="17" t="s">
        <v>91</v>
      </c>
      <c r="AL364" s="24">
        <f>CR364-BU364</f>
        <v>1.29993876627353</v>
      </c>
      <c r="AM364" s="24" t="s">
        <v>142</v>
      </c>
      <c r="AO364" s="24"/>
      <c r="AP364" s="24" t="s">
        <v>123</v>
      </c>
      <c r="AQ364" s="17" t="s">
        <v>77</v>
      </c>
      <c r="AS364" s="17">
        <f>SQRT(((CC364*CC364)+(CW364*CW364)))</f>
        <v>2.6056186367714864</v>
      </c>
      <c r="AT364" s="24" t="s">
        <v>156</v>
      </c>
      <c r="AU364" s="60" t="s">
        <v>349</v>
      </c>
      <c r="AV364" s="24">
        <v>3</v>
      </c>
      <c r="AW364" s="24" t="s">
        <v>454</v>
      </c>
      <c r="AX364" s="53"/>
      <c r="AY364" s="28">
        <f>DA364-CI364</f>
        <v>1.9740954713665799</v>
      </c>
      <c r="AZ364" s="20" t="s">
        <v>142</v>
      </c>
      <c r="BB364" s="83"/>
      <c r="BC364" s="23">
        <f>SQRT(((CN364*CN364)+(DF364*DF364)))</f>
        <v>1.8737560904862554</v>
      </c>
      <c r="BD364" s="23"/>
      <c r="BE364" s="23">
        <v>3</v>
      </c>
      <c r="BF364" s="23" t="s">
        <v>454</v>
      </c>
      <c r="BG364" s="16"/>
      <c r="BH364" s="16"/>
      <c r="BI364" s="16"/>
      <c r="BJ364" s="16"/>
      <c r="BK364" s="16"/>
      <c r="BL364" s="16"/>
      <c r="BM364" s="16"/>
      <c r="BN364" s="16"/>
      <c r="BO364" s="16"/>
      <c r="BP364" s="54"/>
      <c r="BQ364" s="54"/>
      <c r="BR364" s="54"/>
      <c r="BS364" s="54"/>
      <c r="BT364" s="54" t="s">
        <v>227</v>
      </c>
      <c r="BU364" s="21">
        <v>3.52735550171721</v>
      </c>
      <c r="BV364" s="21" t="s">
        <v>142</v>
      </c>
      <c r="BW364" s="21" t="s">
        <v>432</v>
      </c>
      <c r="BX364" s="54">
        <v>4.7321956284443996</v>
      </c>
      <c r="BY364" s="54"/>
      <c r="BZ364" s="21" t="s">
        <v>123</v>
      </c>
      <c r="CA364" s="21" t="s">
        <v>34</v>
      </c>
      <c r="CB364" s="21">
        <f>BX364-BU364</f>
        <v>1.2048401267271895</v>
      </c>
      <c r="CC364" s="21">
        <f>CB364*SQRT(CF364)</f>
        <v>2.086844314489217</v>
      </c>
      <c r="CD364" s="21" t="s">
        <v>185</v>
      </c>
      <c r="CE364" s="21" t="s">
        <v>349</v>
      </c>
      <c r="CF364" s="21">
        <v>3</v>
      </c>
      <c r="CG364" s="21" t="s">
        <v>363</v>
      </c>
      <c r="CH364" s="39"/>
      <c r="CI364" s="39">
        <v>1.8276137483027599</v>
      </c>
      <c r="CJ364" s="13" t="s">
        <v>142</v>
      </c>
      <c r="CK364" s="39">
        <v>2.9094273315407002</v>
      </c>
      <c r="CL364" s="39"/>
      <c r="CM364" s="13">
        <f>CK364-CI364</f>
        <v>1.0818135832379403</v>
      </c>
      <c r="CN364" s="13">
        <f>CM364*SQRT(CO364)</f>
        <v>1.8737560904862554</v>
      </c>
      <c r="CO364" s="13">
        <v>3</v>
      </c>
      <c r="CP364" s="13" t="s">
        <v>427</v>
      </c>
      <c r="CQ364" s="54"/>
      <c r="CR364" s="54">
        <v>4.82729426799074</v>
      </c>
      <c r="CS364" s="21" t="s">
        <v>142</v>
      </c>
      <c r="CT364" s="54">
        <v>5.7280956311067399</v>
      </c>
      <c r="CU364" s="54"/>
      <c r="CV364" s="37">
        <f>CT364-CR364</f>
        <v>0.9008013631159999</v>
      </c>
      <c r="CW364" s="37">
        <f>CV364*SQRT(CX364)</f>
        <v>1.5602337284442129</v>
      </c>
      <c r="CX364" s="21">
        <v>3</v>
      </c>
      <c r="CY364" s="54"/>
      <c r="CZ364" s="39"/>
      <c r="DA364" s="39">
        <v>3.8017092196693398</v>
      </c>
      <c r="DB364" s="13" t="s">
        <v>142</v>
      </c>
      <c r="DC364" s="39">
        <v>3.8017092196693398</v>
      </c>
      <c r="DD364" s="39"/>
      <c r="DE364" s="13">
        <f>DC364-DA364</f>
        <v>0</v>
      </c>
      <c r="DF364" s="13">
        <f>DE364*SQRT(DG364)</f>
        <v>0</v>
      </c>
      <c r="DG364" s="13">
        <v>3</v>
      </c>
      <c r="DH364" s="39" t="s">
        <v>365</v>
      </c>
      <c r="DJ364" s="25"/>
      <c r="DK364" s="25"/>
      <c r="DL364" s="25"/>
      <c r="DM364" s="25"/>
      <c r="DN364" s="25"/>
      <c r="DO364" s="25"/>
      <c r="DP364" s="25"/>
      <c r="DQ364" s="25"/>
      <c r="DR364" s="25"/>
      <c r="DS364" s="58"/>
      <c r="DT364" s="58"/>
      <c r="DU364" s="58"/>
      <c r="DV364" s="58"/>
      <c r="DW364" s="58"/>
      <c r="DX364" s="58"/>
      <c r="DY364" s="58"/>
      <c r="DZ364" s="58"/>
      <c r="EA364" s="58"/>
    </row>
    <row r="365" spans="1:134" x14ac:dyDescent="0.3">
      <c r="A365" s="126" t="s">
        <v>428</v>
      </c>
      <c r="B365" s="50" t="s">
        <v>429</v>
      </c>
      <c r="C365" s="16">
        <v>2006</v>
      </c>
      <c r="D365" s="50" t="s">
        <v>430</v>
      </c>
      <c r="E365" s="16"/>
      <c r="F365" s="39" t="s">
        <v>71</v>
      </c>
      <c r="G365" s="39"/>
      <c r="H365" s="16">
        <v>1</v>
      </c>
      <c r="I365" s="16">
        <v>2002</v>
      </c>
      <c r="J365" s="16" t="s">
        <v>425</v>
      </c>
      <c r="K365" s="14">
        <v>1</v>
      </c>
      <c r="L365" s="14">
        <v>3</v>
      </c>
      <c r="M365" s="51"/>
      <c r="N365" s="51"/>
      <c r="O365" s="14" t="s">
        <v>185</v>
      </c>
      <c r="Q365" s="14" t="s">
        <v>263</v>
      </c>
      <c r="R365" s="12" t="s">
        <v>58</v>
      </c>
      <c r="S365" s="12" t="s">
        <v>344</v>
      </c>
      <c r="T365" s="15" t="s">
        <v>188</v>
      </c>
      <c r="U365" s="15" t="s">
        <v>478</v>
      </c>
      <c r="W365" s="52" t="s">
        <v>217</v>
      </c>
      <c r="X365" s="15" t="s">
        <v>181</v>
      </c>
      <c r="Y365" s="52"/>
      <c r="Z365" s="52"/>
      <c r="AA365" s="52"/>
      <c r="AB365" s="16"/>
      <c r="AC365" s="16"/>
      <c r="AD365" s="16" t="s">
        <v>120</v>
      </c>
      <c r="AE365" s="16" t="s">
        <v>426</v>
      </c>
      <c r="AF365" s="16"/>
      <c r="AG365" s="24"/>
      <c r="AH365" s="17" t="s">
        <v>391</v>
      </c>
      <c r="AI365" s="17">
        <v>9.6</v>
      </c>
      <c r="AJ365" s="17" t="s">
        <v>291</v>
      </c>
      <c r="AK365" s="17" t="s">
        <v>91</v>
      </c>
      <c r="AL365" s="24">
        <f>CR365-BU365</f>
        <v>11.491769668414589</v>
      </c>
      <c r="AM365" s="24" t="s">
        <v>142</v>
      </c>
      <c r="AO365" s="24"/>
      <c r="AP365" s="24" t="s">
        <v>123</v>
      </c>
      <c r="AQ365" s="17" t="s">
        <v>77</v>
      </c>
      <c r="AS365" s="17">
        <f>SQRT(((CC365*CC365)+(CW365*CW365)))</f>
        <v>3.2664208965855392</v>
      </c>
      <c r="AT365" s="24" t="s">
        <v>156</v>
      </c>
      <c r="AU365" s="60" t="s">
        <v>349</v>
      </c>
      <c r="AV365" s="24">
        <v>3</v>
      </c>
      <c r="AW365" s="24" t="s">
        <v>454</v>
      </c>
      <c r="AX365" s="53"/>
      <c r="AY365" s="28">
        <f>DA365-CI365</f>
        <v>3.4599618136433703</v>
      </c>
      <c r="AZ365" s="20" t="s">
        <v>142</v>
      </c>
      <c r="BB365" s="83"/>
      <c r="BC365" s="23">
        <f>SQRT(((CN365*CN365)+(DF365*DF365)))</f>
        <v>2.1691213428019971</v>
      </c>
      <c r="BD365" s="23"/>
      <c r="BE365" s="23">
        <v>3</v>
      </c>
      <c r="BF365" s="23" t="s">
        <v>454</v>
      </c>
      <c r="BG365" s="16"/>
      <c r="BH365" s="16"/>
      <c r="BI365" s="16"/>
      <c r="BJ365" s="16"/>
      <c r="BK365" s="16"/>
      <c r="BL365" s="16"/>
      <c r="BM365" s="16"/>
      <c r="BN365" s="16"/>
      <c r="BO365" s="16"/>
      <c r="BP365" s="54"/>
      <c r="BQ365" s="54"/>
      <c r="BR365" s="54"/>
      <c r="BS365" s="54"/>
      <c r="BT365" s="54" t="s">
        <v>227</v>
      </c>
      <c r="BU365" s="21">
        <v>3.52735550171721</v>
      </c>
      <c r="BV365" s="21" t="s">
        <v>142</v>
      </c>
      <c r="BW365" s="21" t="s">
        <v>432</v>
      </c>
      <c r="BX365" s="54">
        <v>4.7321956284443996</v>
      </c>
      <c r="BY365" s="54"/>
      <c r="BZ365" s="21" t="s">
        <v>123</v>
      </c>
      <c r="CA365" s="21" t="s">
        <v>34</v>
      </c>
      <c r="CB365" s="21">
        <f t="shared" ref="CB365:CB370" si="40">BX365-BU365</f>
        <v>1.2048401267271895</v>
      </c>
      <c r="CC365" s="21">
        <f t="shared" ref="CC365:CC370" si="41">CB365*SQRT(CF365)</f>
        <v>2.086844314489217</v>
      </c>
      <c r="CD365" s="21" t="s">
        <v>185</v>
      </c>
      <c r="CE365" s="21" t="s">
        <v>349</v>
      </c>
      <c r="CF365" s="21">
        <v>3</v>
      </c>
      <c r="CG365" s="21" t="s">
        <v>363</v>
      </c>
      <c r="CH365" s="39"/>
      <c r="CI365" s="39">
        <v>1.8276137483027599</v>
      </c>
      <c r="CJ365" s="13" t="s">
        <v>142</v>
      </c>
      <c r="CK365" s="39">
        <v>2.9094273315407002</v>
      </c>
      <c r="CL365" s="39"/>
      <c r="CM365" s="13">
        <f t="shared" ref="CM365:CM370" si="42">CK365-CI365</f>
        <v>1.0818135832379403</v>
      </c>
      <c r="CN365" s="13">
        <f t="shared" ref="CN365:CN370" si="43">CM365*SQRT(CO365)</f>
        <v>1.8737560904862554</v>
      </c>
      <c r="CO365" s="13">
        <v>3</v>
      </c>
      <c r="CP365" s="13" t="s">
        <v>427</v>
      </c>
      <c r="CQ365" s="54"/>
      <c r="CR365" s="54">
        <v>15.019125170131799</v>
      </c>
      <c r="CS365" s="21" t="s">
        <v>142</v>
      </c>
      <c r="CT365" s="54">
        <v>16.469939456516599</v>
      </c>
      <c r="CU365" s="54"/>
      <c r="CV365" s="37">
        <f t="shared" ref="CV365:CV370" si="44">CT365-CR365</f>
        <v>1.4508142863847997</v>
      </c>
      <c r="CW365" s="37">
        <f t="shared" ref="CW365:CW370" si="45">CV365*SQRT(CX365)</f>
        <v>2.5128840563652566</v>
      </c>
      <c r="CX365" s="21">
        <v>3</v>
      </c>
      <c r="CY365" s="54"/>
      <c r="CZ365" s="39"/>
      <c r="DA365" s="39">
        <v>5.28757556194613</v>
      </c>
      <c r="DB365" s="13" t="s">
        <v>142</v>
      </c>
      <c r="DC365" s="39">
        <v>5.9184811315218004</v>
      </c>
      <c r="DD365" s="39"/>
      <c r="DE365" s="13">
        <f t="shared" ref="DE365:DE370" si="46">DC365-DA365</f>
        <v>0.63090556957567046</v>
      </c>
      <c r="DF365" s="13">
        <f t="shared" ref="DF365:DF370" si="47">DE365*SQRT(DG365)</f>
        <v>1.0927605012832424</v>
      </c>
      <c r="DG365" s="13">
        <v>3</v>
      </c>
      <c r="DH365" s="39"/>
      <c r="DJ365" s="25"/>
      <c r="DK365" s="25"/>
      <c r="DL365" s="25"/>
      <c r="DM365" s="25"/>
      <c r="DN365" s="25"/>
      <c r="DO365" s="25"/>
      <c r="DP365" s="25"/>
      <c r="DQ365" s="25"/>
      <c r="DR365" s="25"/>
      <c r="DS365" s="58"/>
      <c r="DT365" s="58"/>
      <c r="DU365" s="58"/>
      <c r="DV365" s="58"/>
      <c r="DW365" s="58"/>
      <c r="DX365" s="58"/>
      <c r="DY365" s="58"/>
      <c r="DZ365" s="58"/>
      <c r="EA365" s="58"/>
    </row>
    <row r="366" spans="1:134" x14ac:dyDescent="0.3">
      <c r="A366" s="126" t="s">
        <v>428</v>
      </c>
      <c r="B366" s="50" t="s">
        <v>429</v>
      </c>
      <c r="C366" s="16">
        <v>2006</v>
      </c>
      <c r="D366" s="50" t="s">
        <v>430</v>
      </c>
      <c r="E366" s="16"/>
      <c r="F366" s="39" t="s">
        <v>71</v>
      </c>
      <c r="G366" s="39"/>
      <c r="H366" s="16">
        <v>0</v>
      </c>
      <c r="I366" s="16">
        <v>2001</v>
      </c>
      <c r="J366" s="16" t="s">
        <v>369</v>
      </c>
      <c r="K366" s="14">
        <v>1</v>
      </c>
      <c r="L366" s="14">
        <v>3</v>
      </c>
      <c r="M366" s="51"/>
      <c r="N366" s="51"/>
      <c r="O366" s="14" t="s">
        <v>185</v>
      </c>
      <c r="Q366" s="14" t="s">
        <v>263</v>
      </c>
      <c r="R366" s="12" t="s">
        <v>58</v>
      </c>
      <c r="S366" s="12" t="s">
        <v>344</v>
      </c>
      <c r="T366" s="15" t="s">
        <v>188</v>
      </c>
      <c r="U366" s="15" t="s">
        <v>478</v>
      </c>
      <c r="W366" s="52" t="s">
        <v>217</v>
      </c>
      <c r="X366" s="15" t="s">
        <v>181</v>
      </c>
      <c r="Y366" s="52"/>
      <c r="Z366" s="52"/>
      <c r="AA366" s="52"/>
      <c r="AB366" s="16"/>
      <c r="AC366" s="16"/>
      <c r="AD366" s="16" t="s">
        <v>49</v>
      </c>
      <c r="AE366" s="16" t="s">
        <v>426</v>
      </c>
      <c r="AF366" s="16"/>
      <c r="AG366" s="24"/>
      <c r="AH366" s="17" t="s">
        <v>391</v>
      </c>
      <c r="AI366" s="17">
        <v>9.6</v>
      </c>
      <c r="AJ366" s="17" t="s">
        <v>291</v>
      </c>
      <c r="AK366" s="17" t="s">
        <v>91</v>
      </c>
      <c r="AL366" s="24">
        <f>CR366-BU366</f>
        <v>2.1582770813243002</v>
      </c>
      <c r="AM366" s="24" t="s">
        <v>142</v>
      </c>
      <c r="AO366" s="24"/>
      <c r="AP366" s="24" t="s">
        <v>123</v>
      </c>
      <c r="AQ366" s="17" t="s">
        <v>77</v>
      </c>
      <c r="AS366" s="17">
        <f>SQRT(((CC366*CC366)+(CW366*CW366)))</f>
        <v>5.2155923099967056</v>
      </c>
      <c r="AT366" s="24" t="s">
        <v>156</v>
      </c>
      <c r="AU366" s="60" t="s">
        <v>349</v>
      </c>
      <c r="AV366" s="24">
        <v>3</v>
      </c>
      <c r="AW366" s="24" t="s">
        <v>454</v>
      </c>
      <c r="AX366" s="53"/>
      <c r="AY366" s="28">
        <f>DA366-CI366</f>
        <v>2.5552739554265296</v>
      </c>
      <c r="AZ366" s="20" t="s">
        <v>142</v>
      </c>
      <c r="BB366" s="83"/>
      <c r="BC366" s="23">
        <f>SQRT(((CN366*CN366)+(DF366*DF366)))</f>
        <v>3.7968140282295351</v>
      </c>
      <c r="BD366" s="23"/>
      <c r="BE366" s="23">
        <v>3</v>
      </c>
      <c r="BF366" s="23" t="s">
        <v>454</v>
      </c>
      <c r="BG366" s="16"/>
      <c r="BH366" s="16"/>
      <c r="BI366" s="16"/>
      <c r="BJ366" s="16"/>
      <c r="BK366" s="16"/>
      <c r="BL366" s="16"/>
      <c r="BM366" s="16"/>
      <c r="BN366" s="16"/>
      <c r="BO366" s="16"/>
      <c r="BP366" s="54"/>
      <c r="BQ366" s="54"/>
      <c r="BR366" s="54"/>
      <c r="BS366" s="54"/>
      <c r="BT366" s="54" t="s">
        <v>227</v>
      </c>
      <c r="BU366" s="54">
        <v>7.2884603021536503</v>
      </c>
      <c r="BV366" s="21" t="s">
        <v>142</v>
      </c>
      <c r="BW366" s="21" t="s">
        <v>366</v>
      </c>
      <c r="BX366" s="54">
        <v>9.1902282224364296</v>
      </c>
      <c r="BY366" s="54"/>
      <c r="BZ366" s="21" t="s">
        <v>123</v>
      </c>
      <c r="CA366" s="21" t="s">
        <v>34</v>
      </c>
      <c r="CB366" s="21">
        <f t="shared" si="40"/>
        <v>1.9017679202827793</v>
      </c>
      <c r="CC366" s="21">
        <f t="shared" si="41"/>
        <v>3.2939586621343722</v>
      </c>
      <c r="CD366" s="21" t="s">
        <v>185</v>
      </c>
      <c r="CE366" s="21" t="s">
        <v>349</v>
      </c>
      <c r="CF366" s="21">
        <v>3</v>
      </c>
      <c r="CG366" s="21" t="s">
        <v>363</v>
      </c>
      <c r="CH366" s="39"/>
      <c r="CI366" s="39">
        <v>4.6451785018755301</v>
      </c>
      <c r="CJ366" s="13" t="s">
        <v>142</v>
      </c>
      <c r="CK366" s="39">
        <v>6.8372701031367997</v>
      </c>
      <c r="CL366" s="39"/>
      <c r="CM366" s="13">
        <f t="shared" si="42"/>
        <v>2.1920916012612697</v>
      </c>
      <c r="CN366" s="13">
        <f t="shared" si="43"/>
        <v>3.7968140282295351</v>
      </c>
      <c r="CO366" s="13">
        <v>3</v>
      </c>
      <c r="CP366" s="13" t="s">
        <v>427</v>
      </c>
      <c r="CQ366" s="54"/>
      <c r="CR366" s="54">
        <v>9.4467373834779504</v>
      </c>
      <c r="CS366" s="21" t="s">
        <v>142</v>
      </c>
      <c r="CT366" s="54">
        <v>11.7814207650272</v>
      </c>
      <c r="CU366" s="54"/>
      <c r="CV366" s="37">
        <f t="shared" si="44"/>
        <v>2.3346833815492491</v>
      </c>
      <c r="CW366" s="37">
        <f t="shared" si="45"/>
        <v>4.0437902364300138</v>
      </c>
      <c r="CX366" s="21">
        <v>3</v>
      </c>
      <c r="CY366" s="54"/>
      <c r="CZ366" s="39"/>
      <c r="DA366" s="39">
        <v>7.2004524573020596</v>
      </c>
      <c r="DB366" s="13" t="s">
        <v>142</v>
      </c>
      <c r="DC366" s="39">
        <v>7.2004524573020596</v>
      </c>
      <c r="DD366" s="39"/>
      <c r="DE366" s="13">
        <f t="shared" si="46"/>
        <v>0</v>
      </c>
      <c r="DF366" s="13">
        <f t="shared" si="47"/>
        <v>0</v>
      </c>
      <c r="DG366" s="13">
        <v>3</v>
      </c>
      <c r="DH366" s="39" t="s">
        <v>365</v>
      </c>
      <c r="DJ366" s="25"/>
      <c r="DK366" s="25"/>
      <c r="DL366" s="25"/>
      <c r="DM366" s="25"/>
      <c r="DN366" s="25"/>
      <c r="DO366" s="25"/>
      <c r="DP366" s="25"/>
      <c r="DQ366" s="25"/>
      <c r="DR366" s="25"/>
      <c r="DS366" s="58"/>
      <c r="DT366" s="58"/>
      <c r="DU366" s="58"/>
      <c r="DV366" s="58"/>
      <c r="DW366" s="58"/>
      <c r="DX366" s="58"/>
      <c r="DY366" s="58"/>
      <c r="DZ366" s="58"/>
      <c r="EA366" s="58"/>
    </row>
    <row r="367" spans="1:134" x14ac:dyDescent="0.3">
      <c r="A367" s="126" t="s">
        <v>428</v>
      </c>
      <c r="B367" s="50" t="s">
        <v>429</v>
      </c>
      <c r="C367" s="16">
        <v>2006</v>
      </c>
      <c r="D367" s="50" t="s">
        <v>430</v>
      </c>
      <c r="E367" s="16"/>
      <c r="F367" s="39" t="s">
        <v>71</v>
      </c>
      <c r="G367" s="39"/>
      <c r="H367" s="16">
        <v>1</v>
      </c>
      <c r="I367" s="16">
        <v>2002</v>
      </c>
      <c r="J367" s="16" t="s">
        <v>425</v>
      </c>
      <c r="K367" s="14">
        <v>1</v>
      </c>
      <c r="L367" s="14">
        <v>3</v>
      </c>
      <c r="M367" s="51"/>
      <c r="N367" s="51"/>
      <c r="O367" s="14" t="s">
        <v>185</v>
      </c>
      <c r="Q367" s="14" t="s">
        <v>263</v>
      </c>
      <c r="R367" s="12" t="s">
        <v>58</v>
      </c>
      <c r="S367" s="12" t="s">
        <v>344</v>
      </c>
      <c r="T367" s="15" t="s">
        <v>188</v>
      </c>
      <c r="U367" s="15" t="s">
        <v>478</v>
      </c>
      <c r="W367" s="52" t="s">
        <v>217</v>
      </c>
      <c r="X367" s="15" t="s">
        <v>181</v>
      </c>
      <c r="Y367" s="52"/>
      <c r="Z367" s="52"/>
      <c r="AA367" s="52"/>
      <c r="AB367" s="16"/>
      <c r="AC367" s="16"/>
      <c r="AD367" s="16" t="s">
        <v>49</v>
      </c>
      <c r="AE367" s="16" t="s">
        <v>426</v>
      </c>
      <c r="AF367" s="16"/>
      <c r="AG367" s="24"/>
      <c r="AH367" s="17" t="s">
        <v>391</v>
      </c>
      <c r="AI367" s="17">
        <v>9.6</v>
      </c>
      <c r="AJ367" s="17" t="s">
        <v>291</v>
      </c>
      <c r="AK367" s="17" t="s">
        <v>91</v>
      </c>
      <c r="AL367" s="24">
        <f>CR367-BU367</f>
        <v>47.788106718096948</v>
      </c>
      <c r="AM367" s="24" t="s">
        <v>142</v>
      </c>
      <c r="AO367" s="24"/>
      <c r="AP367" s="24" t="s">
        <v>123</v>
      </c>
      <c r="AQ367" s="17" t="s">
        <v>77</v>
      </c>
      <c r="AS367" s="17">
        <f>SQRT(((CC367*CC367)+(CW367*CW367)))</f>
        <v>30.568772377142935</v>
      </c>
      <c r="AT367" s="24" t="s">
        <v>156</v>
      </c>
      <c r="AU367" s="60" t="s">
        <v>349</v>
      </c>
      <c r="AV367" s="24">
        <v>3</v>
      </c>
      <c r="AW367" s="24" t="s">
        <v>454</v>
      </c>
      <c r="AX367" s="53"/>
      <c r="AY367" s="28">
        <f>DA367-CI367</f>
        <v>4.5293963856771304</v>
      </c>
      <c r="AZ367" s="20" t="s">
        <v>142</v>
      </c>
      <c r="BB367" s="83"/>
      <c r="BC367" s="23">
        <f>SQRT(((CN367*CN367)+(DF367*DF367)))</f>
        <v>4.3040791967108127</v>
      </c>
      <c r="BD367" s="23"/>
      <c r="BE367" s="23">
        <v>3</v>
      </c>
      <c r="BF367" s="23" t="s">
        <v>454</v>
      </c>
      <c r="BG367" s="16"/>
      <c r="BH367" s="16"/>
      <c r="BI367" s="16"/>
      <c r="BJ367" s="16"/>
      <c r="BK367" s="16"/>
      <c r="BL367" s="16"/>
      <c r="BM367" s="16"/>
      <c r="BN367" s="16"/>
      <c r="BO367" s="16"/>
      <c r="BP367" s="54"/>
      <c r="BQ367" s="54"/>
      <c r="BR367" s="54"/>
      <c r="BS367" s="54"/>
      <c r="BT367" s="54" t="s">
        <v>227</v>
      </c>
      <c r="BU367" s="54">
        <v>7.2884603021536503</v>
      </c>
      <c r="BV367" s="21" t="s">
        <v>142</v>
      </c>
      <c r="BW367" s="21" t="s">
        <v>366</v>
      </c>
      <c r="BX367" s="54">
        <v>9.1902282224364296</v>
      </c>
      <c r="BY367" s="54"/>
      <c r="BZ367" s="21" t="s">
        <v>123</v>
      </c>
      <c r="CA367" s="21" t="s">
        <v>34</v>
      </c>
      <c r="CB367" s="21">
        <f t="shared" si="40"/>
        <v>1.9017679202827793</v>
      </c>
      <c r="CC367" s="21">
        <f t="shared" si="41"/>
        <v>3.2939586621343722</v>
      </c>
      <c r="CD367" s="21" t="s">
        <v>185</v>
      </c>
      <c r="CE367" s="21" t="s">
        <v>349</v>
      </c>
      <c r="CF367" s="21">
        <v>3</v>
      </c>
      <c r="CG367" s="21" t="s">
        <v>363</v>
      </c>
      <c r="CH367" s="39"/>
      <c r="CI367" s="39">
        <v>4.6451785018755301</v>
      </c>
      <c r="CJ367" s="13" t="s">
        <v>142</v>
      </c>
      <c r="CK367" s="39">
        <v>6.8372701031367997</v>
      </c>
      <c r="CL367" s="39"/>
      <c r="CM367" s="13">
        <f t="shared" si="42"/>
        <v>2.1920916012612697</v>
      </c>
      <c r="CN367" s="13">
        <f t="shared" si="43"/>
        <v>3.7968140282295351</v>
      </c>
      <c r="CO367" s="13">
        <v>3</v>
      </c>
      <c r="CP367" s="13" t="s">
        <v>427</v>
      </c>
      <c r="CQ367" s="54"/>
      <c r="CR367" s="54">
        <v>55.0765670202506</v>
      </c>
      <c r="CS367" s="21" t="s">
        <v>142</v>
      </c>
      <c r="CT367" s="54">
        <v>72.622693667630898</v>
      </c>
      <c r="CU367" s="54"/>
      <c r="CV367" s="37">
        <f t="shared" si="44"/>
        <v>17.546126647380298</v>
      </c>
      <c r="CW367" s="37">
        <f t="shared" si="45"/>
        <v>30.390782829300839</v>
      </c>
      <c r="CX367" s="21">
        <v>3</v>
      </c>
      <c r="CY367" s="54"/>
      <c r="CZ367" s="39"/>
      <c r="DA367" s="39">
        <v>9.1745748875526605</v>
      </c>
      <c r="DB367" s="13" t="s">
        <v>142</v>
      </c>
      <c r="DC367" s="39">
        <v>10.3449453369686</v>
      </c>
      <c r="DD367" s="39"/>
      <c r="DE367" s="13">
        <f t="shared" si="46"/>
        <v>1.1703704494159393</v>
      </c>
      <c r="DF367" s="13">
        <f t="shared" si="47"/>
        <v>2.0271410820656275</v>
      </c>
      <c r="DG367" s="13">
        <v>3</v>
      </c>
      <c r="DH367" s="39"/>
      <c r="DJ367" s="25"/>
      <c r="DK367" s="25"/>
      <c r="DL367" s="25"/>
      <c r="DM367" s="25"/>
      <c r="DN367" s="25"/>
      <c r="DO367" s="25"/>
      <c r="DP367" s="25"/>
      <c r="DQ367" s="25"/>
      <c r="DR367" s="25"/>
      <c r="DS367" s="58"/>
      <c r="DT367" s="58"/>
      <c r="DU367" s="58"/>
      <c r="DV367" s="58"/>
      <c r="DW367" s="58"/>
      <c r="DX367" s="58"/>
      <c r="DY367" s="58"/>
      <c r="DZ367" s="58"/>
      <c r="EA367" s="58"/>
    </row>
    <row r="368" spans="1:134" x14ac:dyDescent="0.3">
      <c r="A368" s="127"/>
      <c r="B368" s="50"/>
      <c r="C368" s="16"/>
      <c r="D368" s="50"/>
      <c r="E368" s="16"/>
      <c r="F368" s="39"/>
      <c r="G368" s="39"/>
      <c r="H368" s="16"/>
      <c r="I368" s="16"/>
      <c r="J368" s="16"/>
      <c r="M368" s="51"/>
      <c r="N368" s="51"/>
      <c r="W368" s="52"/>
      <c r="Y368" s="52"/>
      <c r="Z368" s="52"/>
      <c r="AA368" s="52"/>
      <c r="AB368" s="16"/>
      <c r="AC368" s="16"/>
      <c r="AD368" s="16"/>
      <c r="AF368" s="16"/>
      <c r="AG368" s="24"/>
      <c r="AM368" s="24"/>
      <c r="AO368" s="24"/>
      <c r="AP368" s="24"/>
      <c r="AQ368" s="24"/>
      <c r="AT368" s="24"/>
      <c r="AU368" s="60"/>
      <c r="AV368" s="24"/>
      <c r="AW368" s="24"/>
      <c r="AX368" s="53"/>
      <c r="BB368" s="83"/>
      <c r="BD368" s="23"/>
      <c r="BE368" s="23"/>
      <c r="BF368" s="23"/>
      <c r="BG368" s="16"/>
      <c r="BH368" s="16"/>
      <c r="BI368" s="16"/>
      <c r="BJ368" s="16"/>
      <c r="BK368" s="16"/>
      <c r="BL368" s="16"/>
      <c r="BM368" s="16"/>
      <c r="BN368" s="16"/>
      <c r="BO368" s="16"/>
      <c r="BP368" s="54"/>
      <c r="BQ368" s="54"/>
      <c r="BR368" s="54"/>
      <c r="BS368" s="54"/>
      <c r="BT368" s="54"/>
      <c r="BU368" s="54"/>
      <c r="BX368" s="54"/>
      <c r="BY368" s="54"/>
      <c r="CH368" s="39"/>
      <c r="CI368" s="39"/>
      <c r="CK368" s="39"/>
      <c r="CL368" s="39"/>
      <c r="CQ368" s="54"/>
      <c r="CR368" s="54"/>
      <c r="CT368" s="54"/>
      <c r="CU368" s="54"/>
      <c r="CV368" s="37"/>
      <c r="CW368" s="37"/>
      <c r="CY368" s="54"/>
      <c r="CZ368" s="39"/>
      <c r="DA368" s="39"/>
      <c r="DC368" s="39"/>
      <c r="DD368" s="39"/>
      <c r="DH368" s="39"/>
      <c r="DJ368" s="25"/>
      <c r="DK368" s="25"/>
      <c r="DL368" s="25"/>
      <c r="DM368" s="25"/>
      <c r="DN368" s="25"/>
      <c r="DO368" s="25"/>
      <c r="DP368" s="25"/>
      <c r="DQ368" s="25"/>
      <c r="DR368" s="25"/>
      <c r="DS368" s="58"/>
      <c r="DT368" s="58"/>
      <c r="DU368" s="58"/>
      <c r="DV368" s="58"/>
      <c r="DW368" s="58"/>
      <c r="DX368" s="58"/>
      <c r="DY368" s="58"/>
      <c r="DZ368" s="58"/>
      <c r="EA368" s="58"/>
    </row>
    <row r="369" spans="1:145" x14ac:dyDescent="0.3">
      <c r="A369" s="127" t="s">
        <v>422</v>
      </c>
      <c r="B369" s="50" t="s">
        <v>423</v>
      </c>
      <c r="C369" s="16">
        <v>2009</v>
      </c>
      <c r="D369" s="50" t="s">
        <v>424</v>
      </c>
      <c r="E369" s="16"/>
      <c r="F369" s="39" t="s">
        <v>71</v>
      </c>
      <c r="G369" s="39"/>
      <c r="H369" s="16">
        <v>0</v>
      </c>
      <c r="I369" s="16">
        <v>2001</v>
      </c>
      <c r="J369" s="16" t="s">
        <v>369</v>
      </c>
      <c r="K369" s="14">
        <v>1</v>
      </c>
      <c r="L369" s="14">
        <v>3</v>
      </c>
      <c r="M369" s="51"/>
      <c r="N369" s="51"/>
      <c r="O369" s="14" t="s">
        <v>185</v>
      </c>
      <c r="Q369" s="14" t="s">
        <v>263</v>
      </c>
      <c r="R369" s="12" t="s">
        <v>58</v>
      </c>
      <c r="S369" s="12" t="s">
        <v>344</v>
      </c>
      <c r="T369" s="15" t="s">
        <v>188</v>
      </c>
      <c r="U369" s="15" t="s">
        <v>478</v>
      </c>
      <c r="W369" s="52" t="s">
        <v>217</v>
      </c>
      <c r="X369" s="15" t="s">
        <v>181</v>
      </c>
      <c r="Y369" s="52"/>
      <c r="Z369" s="52"/>
      <c r="AA369" s="52"/>
      <c r="AB369" s="16"/>
      <c r="AC369" s="16"/>
      <c r="AD369" s="16" t="s">
        <v>120</v>
      </c>
      <c r="AE369" s="16" t="s">
        <v>228</v>
      </c>
      <c r="AF369" s="16"/>
      <c r="AG369" s="24"/>
      <c r="AH369" s="17" t="s">
        <v>391</v>
      </c>
      <c r="AI369" s="17">
        <v>9.6</v>
      </c>
      <c r="AJ369" s="17" t="s">
        <v>291</v>
      </c>
      <c r="AK369" s="17" t="s">
        <v>93</v>
      </c>
      <c r="AL369" s="24">
        <f>CR369-BU369</f>
        <v>7.1407621907971048</v>
      </c>
      <c r="AM369" s="24" t="s">
        <v>142</v>
      </c>
      <c r="AO369" s="24"/>
      <c r="AP369" s="24" t="s">
        <v>123</v>
      </c>
      <c r="AQ369" s="24" t="s">
        <v>77</v>
      </c>
      <c r="AS369" s="17">
        <f>SQRT(((CC369*CC369)+(CW369*CW369)))</f>
        <v>9.8976054531594269</v>
      </c>
      <c r="AT369" s="24" t="s">
        <v>156</v>
      </c>
      <c r="AU369" s="60" t="s">
        <v>349</v>
      </c>
      <c r="AV369" s="24">
        <v>3</v>
      </c>
      <c r="AW369" s="24" t="s">
        <v>454</v>
      </c>
      <c r="AX369" s="53"/>
      <c r="AY369" s="28">
        <f>DA369-CI369</f>
        <v>-2.2342472789531982</v>
      </c>
      <c r="AZ369" s="20" t="s">
        <v>142</v>
      </c>
      <c r="BB369" s="83"/>
      <c r="BC369" s="23">
        <f>SQRT(((CN369*CN369)+(DF369*DF369)))</f>
        <v>12.095101803627836</v>
      </c>
      <c r="BD369" s="23"/>
      <c r="BE369" s="23">
        <v>3</v>
      </c>
      <c r="BF369" s="23" t="s">
        <v>454</v>
      </c>
      <c r="BG369" s="16"/>
      <c r="BH369" s="16"/>
      <c r="BI369" s="16"/>
      <c r="BJ369" s="16"/>
      <c r="BK369" s="16"/>
      <c r="BL369" s="16"/>
      <c r="BM369" s="16"/>
      <c r="BN369" s="16"/>
      <c r="BO369" s="16"/>
      <c r="BP369" s="54"/>
      <c r="BQ369" s="54"/>
      <c r="BR369" s="54"/>
      <c r="BS369" s="54"/>
      <c r="BT369" s="54" t="s">
        <v>220</v>
      </c>
      <c r="BU369" s="54">
        <v>56.669604817131898</v>
      </c>
      <c r="BV369" s="21" t="s">
        <v>142</v>
      </c>
      <c r="BW369" s="21" t="s">
        <v>432</v>
      </c>
      <c r="BX369" s="54">
        <v>59.447732064156597</v>
      </c>
      <c r="BY369" s="54"/>
      <c r="BZ369" s="21" t="s">
        <v>123</v>
      </c>
      <c r="CA369" s="21" t="s">
        <v>34</v>
      </c>
      <c r="CB369" s="21">
        <f t="shared" si="40"/>
        <v>2.7781272470246989</v>
      </c>
      <c r="CC369" s="21">
        <f t="shared" si="41"/>
        <v>4.811857541738231</v>
      </c>
      <c r="CD369" s="21" t="s">
        <v>185</v>
      </c>
      <c r="CE369" s="21" t="s">
        <v>349</v>
      </c>
      <c r="CF369" s="21">
        <v>3</v>
      </c>
      <c r="CG369" s="21" t="s">
        <v>363</v>
      </c>
      <c r="CH369" s="39"/>
      <c r="CI369" s="39">
        <v>51.780516081692397</v>
      </c>
      <c r="CJ369" s="13" t="s">
        <v>142</v>
      </c>
      <c r="CK369" s="39">
        <v>56.210111287758203</v>
      </c>
      <c r="CL369" s="39"/>
      <c r="CM369" s="13">
        <f t="shared" si="42"/>
        <v>4.4295952060658053</v>
      </c>
      <c r="CN369" s="13">
        <f t="shared" si="43"/>
        <v>7.6722839538695053</v>
      </c>
      <c r="CO369" s="13">
        <v>3</v>
      </c>
      <c r="CP369" s="13" t="s">
        <v>427</v>
      </c>
      <c r="CQ369" s="54"/>
      <c r="CR369" s="54">
        <v>63.810367007929003</v>
      </c>
      <c r="CS369" s="21" t="s">
        <v>142</v>
      </c>
      <c r="CT369" s="54">
        <v>68.803983623316697</v>
      </c>
      <c r="CU369" s="54"/>
      <c r="CV369" s="37">
        <f t="shared" si="44"/>
        <v>4.993616615387694</v>
      </c>
      <c r="CW369" s="37">
        <f t="shared" si="45"/>
        <v>8.6491976913716186</v>
      </c>
      <c r="CX369" s="21">
        <v>3</v>
      </c>
      <c r="CY369" s="54"/>
      <c r="CZ369" s="39"/>
      <c r="DA369" s="39">
        <v>49.546268802739199</v>
      </c>
      <c r="DB369" s="13" t="s">
        <v>142</v>
      </c>
      <c r="DC369" s="39">
        <v>54.944649627002399</v>
      </c>
      <c r="DD369" s="39"/>
      <c r="DE369" s="13">
        <f t="shared" si="46"/>
        <v>5.3983808242631994</v>
      </c>
      <c r="DF369" s="13">
        <f t="shared" si="47"/>
        <v>9.3502698662294161</v>
      </c>
      <c r="DG369" s="13">
        <v>3</v>
      </c>
      <c r="DH369" s="39"/>
      <c r="DJ369" s="25"/>
      <c r="DK369" s="25"/>
      <c r="DL369" s="25"/>
      <c r="DM369" s="25"/>
      <c r="DN369" s="25"/>
      <c r="DO369" s="25"/>
      <c r="DP369" s="25"/>
      <c r="DQ369" s="25"/>
      <c r="DR369" s="25"/>
      <c r="DS369" s="58"/>
      <c r="DT369" s="58"/>
      <c r="DU369" s="58"/>
      <c r="DV369" s="58"/>
      <c r="DW369" s="58"/>
      <c r="DX369" s="58"/>
      <c r="DY369" s="58"/>
      <c r="DZ369" s="58"/>
      <c r="EA369" s="58"/>
    </row>
    <row r="370" spans="1:145" x14ac:dyDescent="0.3">
      <c r="A370" s="127" t="s">
        <v>422</v>
      </c>
      <c r="B370" s="50" t="s">
        <v>423</v>
      </c>
      <c r="C370" s="16">
        <v>2009</v>
      </c>
      <c r="D370" s="50" t="s">
        <v>424</v>
      </c>
      <c r="E370" s="16"/>
      <c r="F370" s="39" t="s">
        <v>71</v>
      </c>
      <c r="G370" s="39"/>
      <c r="H370" s="16">
        <v>1</v>
      </c>
      <c r="I370" s="16">
        <v>2002</v>
      </c>
      <c r="J370" s="16" t="s">
        <v>425</v>
      </c>
      <c r="K370" s="14">
        <v>1</v>
      </c>
      <c r="L370" s="14">
        <v>3</v>
      </c>
      <c r="M370" s="51"/>
      <c r="N370" s="51"/>
      <c r="O370" s="14" t="s">
        <v>185</v>
      </c>
      <c r="Q370" s="14" t="s">
        <v>263</v>
      </c>
      <c r="R370" s="12" t="s">
        <v>58</v>
      </c>
      <c r="S370" s="12" t="s">
        <v>344</v>
      </c>
      <c r="T370" s="15" t="s">
        <v>188</v>
      </c>
      <c r="U370" s="15" t="s">
        <v>478</v>
      </c>
      <c r="W370" s="52" t="s">
        <v>217</v>
      </c>
      <c r="X370" s="15" t="s">
        <v>181</v>
      </c>
      <c r="Y370" s="52"/>
      <c r="Z370" s="52"/>
      <c r="AA370" s="52"/>
      <c r="AB370" s="16"/>
      <c r="AC370" s="16"/>
      <c r="AD370" s="16" t="s">
        <v>120</v>
      </c>
      <c r="AE370" s="16" t="s">
        <v>228</v>
      </c>
      <c r="AF370" s="16"/>
      <c r="AG370" s="24"/>
      <c r="AH370" s="17" t="s">
        <v>391</v>
      </c>
      <c r="AI370" s="17">
        <v>9.6</v>
      </c>
      <c r="AJ370" s="17" t="s">
        <v>291</v>
      </c>
      <c r="AK370" s="17" t="s">
        <v>93</v>
      </c>
      <c r="AL370" s="24">
        <f>CR370-BU370</f>
        <v>36.695823163126008</v>
      </c>
      <c r="AM370" s="24" t="s">
        <v>142</v>
      </c>
      <c r="AO370" s="24"/>
      <c r="AP370" s="24" t="s">
        <v>123</v>
      </c>
      <c r="AQ370" s="24" t="s">
        <v>77</v>
      </c>
      <c r="AS370" s="17">
        <f>SQRT(((CC370*CC370)+(CW370*CW370)))</f>
        <v>16.340319520182614</v>
      </c>
      <c r="AT370" s="24" t="s">
        <v>156</v>
      </c>
      <c r="AU370" s="60" t="s">
        <v>349</v>
      </c>
      <c r="AV370" s="24">
        <v>3</v>
      </c>
      <c r="AW370" s="24" t="s">
        <v>454</v>
      </c>
      <c r="AX370" s="53"/>
      <c r="AY370" s="28">
        <f>DA370-CI370</f>
        <v>-6.9659973095267986</v>
      </c>
      <c r="AZ370" s="20" t="s">
        <v>142</v>
      </c>
      <c r="BB370" s="83"/>
      <c r="BC370" s="23">
        <f>SQRT(((CN370*CN370)+(DF370*DF370)))</f>
        <v>10.683317060505994</v>
      </c>
      <c r="BD370" s="23"/>
      <c r="BE370" s="23">
        <v>3</v>
      </c>
      <c r="BF370" s="23" t="s">
        <v>454</v>
      </c>
      <c r="BG370" s="16"/>
      <c r="BH370" s="16"/>
      <c r="BI370" s="16"/>
      <c r="BJ370" s="16"/>
      <c r="BK370" s="16"/>
      <c r="BL370" s="16"/>
      <c r="BM370" s="16"/>
      <c r="BN370" s="16"/>
      <c r="BO370" s="16"/>
      <c r="BP370" s="54"/>
      <c r="BQ370" s="54"/>
      <c r="BR370" s="54"/>
      <c r="BS370" s="54"/>
      <c r="BT370" s="54" t="s">
        <v>220</v>
      </c>
      <c r="BU370" s="54">
        <v>56.669604817131898</v>
      </c>
      <c r="BV370" s="21" t="s">
        <v>142</v>
      </c>
      <c r="BW370" s="21" t="s">
        <v>432</v>
      </c>
      <c r="BX370" s="54">
        <v>59.447732064156597</v>
      </c>
      <c r="BY370" s="54"/>
      <c r="BZ370" s="21" t="s">
        <v>123</v>
      </c>
      <c r="CA370" s="21" t="s">
        <v>34</v>
      </c>
      <c r="CB370" s="21">
        <f t="shared" si="40"/>
        <v>2.7781272470246989</v>
      </c>
      <c r="CC370" s="21">
        <f t="shared" si="41"/>
        <v>4.811857541738231</v>
      </c>
      <c r="CD370" s="21" t="s">
        <v>185</v>
      </c>
      <c r="CE370" s="21" t="s">
        <v>349</v>
      </c>
      <c r="CF370" s="21">
        <v>3</v>
      </c>
      <c r="CG370" s="21" t="s">
        <v>363</v>
      </c>
      <c r="CH370" s="39"/>
      <c r="CI370" s="39">
        <v>51.780516081692397</v>
      </c>
      <c r="CJ370" s="13" t="s">
        <v>142</v>
      </c>
      <c r="CK370" s="39">
        <v>56.210111287758203</v>
      </c>
      <c r="CL370" s="39"/>
      <c r="CM370" s="13">
        <f t="shared" si="42"/>
        <v>4.4295952060658053</v>
      </c>
      <c r="CN370" s="13">
        <f t="shared" si="43"/>
        <v>7.6722839538695053</v>
      </c>
      <c r="CO370" s="13">
        <v>3</v>
      </c>
      <c r="CP370" s="13" t="s">
        <v>427</v>
      </c>
      <c r="CQ370" s="54"/>
      <c r="CR370" s="54">
        <v>93.365427980257905</v>
      </c>
      <c r="CS370" s="21" t="s">
        <v>142</v>
      </c>
      <c r="CT370" s="54">
        <v>102.381193228231</v>
      </c>
      <c r="CU370" s="54"/>
      <c r="CV370" s="37">
        <f t="shared" si="44"/>
        <v>9.0157652479730928</v>
      </c>
      <c r="CW370" s="37">
        <f t="shared" si="45"/>
        <v>15.615763478603213</v>
      </c>
      <c r="CX370" s="21">
        <v>3</v>
      </c>
      <c r="CY370" s="54"/>
      <c r="CZ370" s="39"/>
      <c r="DA370" s="39">
        <v>44.814518772165599</v>
      </c>
      <c r="DB370" s="13" t="s">
        <v>142</v>
      </c>
      <c r="DC370" s="39">
        <v>49.106733520850902</v>
      </c>
      <c r="DD370" s="39"/>
      <c r="DE370" s="13">
        <f t="shared" si="46"/>
        <v>4.2922147486853035</v>
      </c>
      <c r="DF370" s="13">
        <f t="shared" si="47"/>
        <v>7.4343340217194251</v>
      </c>
      <c r="DG370" s="13">
        <v>3</v>
      </c>
      <c r="DH370" s="39"/>
      <c r="DJ370" s="25"/>
      <c r="DK370" s="25"/>
      <c r="DL370" s="25"/>
      <c r="DM370" s="25"/>
      <c r="DN370" s="25"/>
      <c r="DO370" s="25"/>
      <c r="DP370" s="25"/>
      <c r="DQ370" s="25"/>
      <c r="DR370" s="25"/>
      <c r="DS370" s="58"/>
      <c r="DT370" s="58"/>
      <c r="DU370" s="58"/>
      <c r="DV370" s="58"/>
      <c r="DW370" s="58"/>
      <c r="DX370" s="58"/>
      <c r="DY370" s="58"/>
      <c r="DZ370" s="58"/>
      <c r="EA370" s="58"/>
    </row>
    <row r="371" spans="1:145" x14ac:dyDescent="0.3">
      <c r="AW371" s="24"/>
      <c r="BB371" s="83"/>
      <c r="BF371" s="23"/>
      <c r="DS371" s="25"/>
      <c r="DT371" s="25"/>
      <c r="DU371" s="25"/>
      <c r="DV371" s="25"/>
      <c r="DW371" s="25"/>
      <c r="DX371" s="25"/>
      <c r="DY371" s="25"/>
      <c r="DZ371" s="25"/>
      <c r="EA371" s="25"/>
    </row>
    <row r="372" spans="1:145" x14ac:dyDescent="0.3">
      <c r="A372" s="84" t="s">
        <v>385</v>
      </c>
      <c r="B372" s="11" t="s">
        <v>386</v>
      </c>
      <c r="C372" s="12">
        <v>2006</v>
      </c>
      <c r="D372" s="11" t="s">
        <v>387</v>
      </c>
      <c r="F372" s="13" t="s">
        <v>9</v>
      </c>
      <c r="H372" s="12">
        <v>2</v>
      </c>
      <c r="I372" s="12">
        <v>2003</v>
      </c>
      <c r="K372" s="14">
        <v>1</v>
      </c>
      <c r="L372" s="14">
        <v>3</v>
      </c>
      <c r="O372" s="14" t="s">
        <v>185</v>
      </c>
      <c r="Q372" s="14" t="s">
        <v>263</v>
      </c>
      <c r="R372" s="12" t="s">
        <v>58</v>
      </c>
      <c r="S372" s="12" t="s">
        <v>344</v>
      </c>
      <c r="T372" s="15" t="s">
        <v>188</v>
      </c>
      <c r="U372" s="15" t="s">
        <v>478</v>
      </c>
      <c r="W372" s="52" t="s">
        <v>217</v>
      </c>
      <c r="X372" s="15" t="s">
        <v>181</v>
      </c>
      <c r="AB372" s="12" t="s">
        <v>388</v>
      </c>
      <c r="AC372" s="12" t="s">
        <v>484</v>
      </c>
      <c r="AD372" s="12" t="s">
        <v>49</v>
      </c>
      <c r="AE372" s="16" t="s">
        <v>390</v>
      </c>
      <c r="AF372" s="12" t="s">
        <v>389</v>
      </c>
      <c r="AH372" s="17" t="s">
        <v>391</v>
      </c>
      <c r="AI372" s="17">
        <v>9.6</v>
      </c>
      <c r="AJ372" s="17" t="s">
        <v>291</v>
      </c>
      <c r="AK372" s="17" t="s">
        <v>81</v>
      </c>
      <c r="AL372" s="24">
        <v>0.124220086491252</v>
      </c>
      <c r="AM372" s="17" t="s">
        <v>142</v>
      </c>
      <c r="AN372" s="24">
        <v>0.18293192471320699</v>
      </c>
      <c r="AO372" s="24"/>
      <c r="AP372" s="17" t="s">
        <v>56</v>
      </c>
      <c r="AQ372" s="17" t="s">
        <v>34</v>
      </c>
      <c r="AR372" s="17">
        <f t="shared" ref="AR372:AR379" si="48">AN372-AL372</f>
        <v>5.8711838221954984E-2</v>
      </c>
      <c r="AS372" s="17">
        <f>AR372*SQRT(AV372)</f>
        <v>0.1016918868061904</v>
      </c>
      <c r="AT372" s="17" t="s">
        <v>156</v>
      </c>
      <c r="AU372" s="17" t="s">
        <v>349</v>
      </c>
      <c r="AV372" s="17">
        <v>3</v>
      </c>
      <c r="AW372" s="24"/>
      <c r="AY372" s="28">
        <v>5.4825388713223198E-2</v>
      </c>
      <c r="AZ372" s="20" t="s">
        <v>142</v>
      </c>
      <c r="BA372" s="23">
        <v>0.100976684033839</v>
      </c>
      <c r="BB372" s="83">
        <f t="shared" ref="BB372:BB379" si="49">BA372-AY372</f>
        <v>4.61512953206158E-2</v>
      </c>
      <c r="BC372" s="19">
        <f t="shared" ref="BC372:BC379" si="50">BB372*SQRT(BE372)</f>
        <v>7.9936388330422339E-2</v>
      </c>
      <c r="BD372" s="23"/>
      <c r="BE372" s="19">
        <v>3</v>
      </c>
      <c r="BF372" s="23"/>
      <c r="BU372" s="36"/>
      <c r="CI372" s="38"/>
      <c r="CR372" s="36"/>
      <c r="DA372" s="38"/>
      <c r="DK372" s="34"/>
      <c r="DS372" s="58"/>
      <c r="DT372" s="58"/>
      <c r="DU372" s="58"/>
      <c r="DV372" s="58"/>
      <c r="DW372" s="58"/>
      <c r="DX372" s="58"/>
      <c r="DY372" s="58"/>
      <c r="DZ372" s="58"/>
      <c r="EA372" s="58"/>
    </row>
    <row r="373" spans="1:145" x14ac:dyDescent="0.3">
      <c r="A373" s="84" t="s">
        <v>385</v>
      </c>
      <c r="B373" s="11" t="s">
        <v>386</v>
      </c>
      <c r="C373" s="12">
        <v>2006</v>
      </c>
      <c r="D373" s="11" t="s">
        <v>387</v>
      </c>
      <c r="F373" s="13" t="s">
        <v>9</v>
      </c>
      <c r="H373" s="12">
        <v>2</v>
      </c>
      <c r="I373" s="12">
        <v>2003</v>
      </c>
      <c r="K373" s="14">
        <v>1</v>
      </c>
      <c r="L373" s="14">
        <v>3</v>
      </c>
      <c r="O373" s="14" t="s">
        <v>185</v>
      </c>
      <c r="Q373" s="14" t="s">
        <v>263</v>
      </c>
      <c r="R373" s="12" t="s">
        <v>58</v>
      </c>
      <c r="S373" s="12" t="s">
        <v>344</v>
      </c>
      <c r="T373" s="15" t="s">
        <v>188</v>
      </c>
      <c r="U373" s="15" t="s">
        <v>478</v>
      </c>
      <c r="W373" s="52" t="s">
        <v>217</v>
      </c>
      <c r="X373" s="15" t="s">
        <v>181</v>
      </c>
      <c r="AB373" s="12" t="s">
        <v>388</v>
      </c>
      <c r="AC373" s="12" t="s">
        <v>485</v>
      </c>
      <c r="AD373" s="12" t="s">
        <v>49</v>
      </c>
      <c r="AE373" s="16" t="s">
        <v>390</v>
      </c>
      <c r="AF373" s="12" t="s">
        <v>389</v>
      </c>
      <c r="AH373" s="17" t="s">
        <v>391</v>
      </c>
      <c r="AI373" s="17">
        <v>9.6</v>
      </c>
      <c r="AJ373" s="17" t="s">
        <v>291</v>
      </c>
      <c r="AK373" s="17" t="s">
        <v>81</v>
      </c>
      <c r="AL373" s="24">
        <v>0.22330582284703299</v>
      </c>
      <c r="AM373" s="17" t="s">
        <v>142</v>
      </c>
      <c r="AN373" s="24">
        <v>0.38317068270350502</v>
      </c>
      <c r="AP373" s="17" t="s">
        <v>56</v>
      </c>
      <c r="AQ373" s="17" t="s">
        <v>34</v>
      </c>
      <c r="AR373" s="17">
        <f t="shared" si="48"/>
        <v>0.15986485985647203</v>
      </c>
      <c r="AS373" s="17">
        <f t="shared" ref="AS373:AS379" si="51">AR373*SQRT(AV373)</f>
        <v>0.27689405961628777</v>
      </c>
      <c r="AT373" s="17" t="s">
        <v>156</v>
      </c>
      <c r="AU373" s="17" t="s">
        <v>349</v>
      </c>
      <c r="AV373" s="17">
        <v>3</v>
      </c>
      <c r="AW373" s="24"/>
      <c r="AY373" s="28">
        <v>1.3352501594645801E-2</v>
      </c>
      <c r="AZ373" s="20" t="s">
        <v>142</v>
      </c>
      <c r="BA373" s="23">
        <v>2.5194819887916501E-2</v>
      </c>
      <c r="BB373" s="83">
        <f t="shared" si="49"/>
        <v>1.18423182932707E-2</v>
      </c>
      <c r="BC373" s="19">
        <f t="shared" si="50"/>
        <v>2.0511496963347205E-2</v>
      </c>
      <c r="BE373" s="19">
        <v>3</v>
      </c>
      <c r="BF373" s="23"/>
      <c r="DS373" s="25"/>
      <c r="DT373" s="25"/>
      <c r="DU373" s="25"/>
      <c r="DV373" s="25"/>
      <c r="DW373" s="25"/>
      <c r="DX373" s="25"/>
      <c r="DY373" s="25"/>
      <c r="DZ373" s="25"/>
      <c r="EA373" s="25"/>
    </row>
    <row r="374" spans="1:145" x14ac:dyDescent="0.3">
      <c r="A374" s="84" t="s">
        <v>385</v>
      </c>
      <c r="B374" s="11" t="s">
        <v>386</v>
      </c>
      <c r="C374" s="12">
        <v>2006</v>
      </c>
      <c r="D374" s="11" t="s">
        <v>387</v>
      </c>
      <c r="F374" s="13" t="s">
        <v>9</v>
      </c>
      <c r="H374" s="12">
        <v>3</v>
      </c>
      <c r="I374" s="12">
        <v>2004</v>
      </c>
      <c r="K374" s="14">
        <v>1</v>
      </c>
      <c r="L374" s="14">
        <v>3</v>
      </c>
      <c r="O374" s="14" t="s">
        <v>185</v>
      </c>
      <c r="Q374" s="14" t="s">
        <v>263</v>
      </c>
      <c r="R374" s="12" t="s">
        <v>58</v>
      </c>
      <c r="S374" s="12" t="s">
        <v>344</v>
      </c>
      <c r="T374" s="15" t="s">
        <v>188</v>
      </c>
      <c r="U374" s="15" t="s">
        <v>478</v>
      </c>
      <c r="W374" s="52" t="s">
        <v>217</v>
      </c>
      <c r="X374" s="15" t="s">
        <v>181</v>
      </c>
      <c r="AB374" s="12" t="s">
        <v>388</v>
      </c>
      <c r="AC374" s="12" t="s">
        <v>484</v>
      </c>
      <c r="AD374" s="12" t="s">
        <v>49</v>
      </c>
      <c r="AE374" s="16" t="s">
        <v>390</v>
      </c>
      <c r="AF374" s="12" t="s">
        <v>389</v>
      </c>
      <c r="AH374" s="17" t="s">
        <v>391</v>
      </c>
      <c r="AI374" s="17">
        <v>9.6</v>
      </c>
      <c r="AJ374" s="17" t="s">
        <v>291</v>
      </c>
      <c r="AK374" s="17" t="s">
        <v>81</v>
      </c>
      <c r="AL374" s="24">
        <v>0.52537837484614303</v>
      </c>
      <c r="AM374" s="17" t="s">
        <v>142</v>
      </c>
      <c r="AN374" s="24">
        <v>0.98630379613500796</v>
      </c>
      <c r="AP374" s="17" t="s">
        <v>56</v>
      </c>
      <c r="AQ374" s="17" t="s">
        <v>34</v>
      </c>
      <c r="AR374" s="17">
        <f t="shared" si="48"/>
        <v>0.46092542128886493</v>
      </c>
      <c r="AS374" s="17">
        <f t="shared" si="51"/>
        <v>0.79834624817240341</v>
      </c>
      <c r="AT374" s="17" t="s">
        <v>156</v>
      </c>
      <c r="AU374" s="17" t="s">
        <v>349</v>
      </c>
      <c r="AV374" s="17">
        <v>3</v>
      </c>
      <c r="AW374" s="24"/>
      <c r="AY374" s="28">
        <v>1.2496952129413E-2</v>
      </c>
      <c r="AZ374" s="20" t="s">
        <v>142</v>
      </c>
      <c r="BA374" s="23">
        <v>2.18159261722842E-2</v>
      </c>
      <c r="BB374" s="83">
        <f t="shared" si="49"/>
        <v>9.3189740428712003E-3</v>
      </c>
      <c r="BC374" s="19">
        <f t="shared" si="50"/>
        <v>1.6140936516668467E-2</v>
      </c>
      <c r="BE374" s="19">
        <v>3</v>
      </c>
      <c r="BF374" s="23"/>
    </row>
    <row r="375" spans="1:145" x14ac:dyDescent="0.3">
      <c r="A375" s="84" t="s">
        <v>385</v>
      </c>
      <c r="B375" s="11" t="s">
        <v>386</v>
      </c>
      <c r="C375" s="12">
        <v>2006</v>
      </c>
      <c r="D375" s="11" t="s">
        <v>387</v>
      </c>
      <c r="F375" s="13" t="s">
        <v>9</v>
      </c>
      <c r="H375" s="12">
        <v>3</v>
      </c>
      <c r="I375" s="12">
        <v>2004</v>
      </c>
      <c r="K375" s="14">
        <v>1</v>
      </c>
      <c r="L375" s="14">
        <v>3</v>
      </c>
      <c r="O375" s="14" t="s">
        <v>185</v>
      </c>
      <c r="Q375" s="14" t="s">
        <v>263</v>
      </c>
      <c r="R375" s="12" t="s">
        <v>58</v>
      </c>
      <c r="S375" s="12" t="s">
        <v>344</v>
      </c>
      <c r="T375" s="15" t="s">
        <v>188</v>
      </c>
      <c r="U375" s="15" t="s">
        <v>478</v>
      </c>
      <c r="W375" s="52" t="s">
        <v>217</v>
      </c>
      <c r="X375" s="15" t="s">
        <v>181</v>
      </c>
      <c r="AB375" s="12" t="s">
        <v>388</v>
      </c>
      <c r="AC375" s="12" t="s">
        <v>485</v>
      </c>
      <c r="AD375" s="12" t="s">
        <v>49</v>
      </c>
      <c r="AE375" s="16" t="s">
        <v>390</v>
      </c>
      <c r="AF375" s="12" t="s">
        <v>389</v>
      </c>
      <c r="AH375" s="17" t="s">
        <v>391</v>
      </c>
      <c r="AI375" s="17">
        <v>9.6</v>
      </c>
      <c r="AJ375" s="17" t="s">
        <v>291</v>
      </c>
      <c r="AK375" s="17" t="s">
        <v>81</v>
      </c>
      <c r="AL375" s="24">
        <v>0.11848677370463</v>
      </c>
      <c r="AM375" s="17" t="s">
        <v>142</v>
      </c>
      <c r="AN375" s="24">
        <v>0.19281346251753101</v>
      </c>
      <c r="AP375" s="17" t="s">
        <v>56</v>
      </c>
      <c r="AQ375" s="17" t="s">
        <v>34</v>
      </c>
      <c r="AR375" s="17">
        <f t="shared" si="48"/>
        <v>7.4326688812901012E-2</v>
      </c>
      <c r="AS375" s="17">
        <f t="shared" si="51"/>
        <v>0.12873760138230583</v>
      </c>
      <c r="AT375" s="17" t="s">
        <v>156</v>
      </c>
      <c r="AU375" s="17" t="s">
        <v>349</v>
      </c>
      <c r="AV375" s="17">
        <v>3</v>
      </c>
      <c r="AW375" s="24"/>
      <c r="AY375" s="28">
        <v>6.4700684478584902E-2</v>
      </c>
      <c r="AZ375" s="20" t="s">
        <v>142</v>
      </c>
      <c r="BA375" s="23">
        <v>0.12463050055300499</v>
      </c>
      <c r="BB375" s="83">
        <f t="shared" si="49"/>
        <v>5.9929816074420092E-2</v>
      </c>
      <c r="BC375" s="19">
        <f t="shared" si="50"/>
        <v>0.10380148632915359</v>
      </c>
      <c r="BE375" s="19">
        <v>3</v>
      </c>
      <c r="BF375" s="23"/>
    </row>
    <row r="376" spans="1:145" x14ac:dyDescent="0.3">
      <c r="A376" s="84" t="s">
        <v>385</v>
      </c>
      <c r="B376" s="11" t="s">
        <v>386</v>
      </c>
      <c r="C376" s="12">
        <v>2006</v>
      </c>
      <c r="D376" s="11" t="s">
        <v>387</v>
      </c>
      <c r="F376" s="13" t="s">
        <v>9</v>
      </c>
      <c r="H376" s="12">
        <v>2</v>
      </c>
      <c r="I376" s="12">
        <v>2003</v>
      </c>
      <c r="K376" s="14">
        <v>1</v>
      </c>
      <c r="L376" s="14">
        <v>3</v>
      </c>
      <c r="O376" s="14" t="s">
        <v>185</v>
      </c>
      <c r="Q376" s="14" t="s">
        <v>263</v>
      </c>
      <c r="R376" s="12" t="s">
        <v>58</v>
      </c>
      <c r="S376" s="12" t="s">
        <v>344</v>
      </c>
      <c r="T376" s="15" t="s">
        <v>188</v>
      </c>
      <c r="U376" s="15" t="s">
        <v>478</v>
      </c>
      <c r="W376" s="52" t="s">
        <v>217</v>
      </c>
      <c r="X376" s="15" t="s">
        <v>181</v>
      </c>
      <c r="AB376" s="12" t="s">
        <v>388</v>
      </c>
      <c r="AC376" s="12" t="s">
        <v>486</v>
      </c>
      <c r="AD376" s="12" t="s">
        <v>49</v>
      </c>
      <c r="AE376" s="16" t="s">
        <v>390</v>
      </c>
      <c r="AF376" s="12" t="s">
        <v>389</v>
      </c>
      <c r="AH376" s="17" t="s">
        <v>391</v>
      </c>
      <c r="AI376" s="17">
        <v>9.6</v>
      </c>
      <c r="AJ376" s="17" t="s">
        <v>291</v>
      </c>
      <c r="AK376" s="17" t="s">
        <v>81</v>
      </c>
      <c r="AL376" s="24">
        <v>9.5697051131114305E-2</v>
      </c>
      <c r="AM376" s="17" t="s">
        <v>142</v>
      </c>
      <c r="AN376" s="24">
        <v>0.11876670591029199</v>
      </c>
      <c r="AP376" s="17" t="s">
        <v>56</v>
      </c>
      <c r="AQ376" s="17" t="s">
        <v>34</v>
      </c>
      <c r="AR376" s="17">
        <f t="shared" si="48"/>
        <v>2.306965477917769E-2</v>
      </c>
      <c r="AS376" s="17">
        <f t="shared" si="51"/>
        <v>3.9957814190609925E-2</v>
      </c>
      <c r="AT376" s="17" t="s">
        <v>156</v>
      </c>
      <c r="AU376" s="17" t="s">
        <v>349</v>
      </c>
      <c r="AV376" s="17">
        <v>3</v>
      </c>
      <c r="AW376" s="24"/>
      <c r="AY376" s="28">
        <v>5.4825388713223198E-2</v>
      </c>
      <c r="AZ376" s="20" t="s">
        <v>142</v>
      </c>
      <c r="BA376" s="23">
        <v>0.100976684033839</v>
      </c>
      <c r="BB376" s="83">
        <f t="shared" si="49"/>
        <v>4.61512953206158E-2</v>
      </c>
      <c r="BC376" s="19">
        <f t="shared" si="50"/>
        <v>7.9936388330422339E-2</v>
      </c>
      <c r="BD376" s="23"/>
      <c r="BE376" s="19">
        <v>3</v>
      </c>
      <c r="BF376" s="23"/>
    </row>
    <row r="377" spans="1:145" x14ac:dyDescent="0.3">
      <c r="A377" s="84" t="s">
        <v>385</v>
      </c>
      <c r="B377" s="11" t="s">
        <v>386</v>
      </c>
      <c r="C377" s="12">
        <v>2006</v>
      </c>
      <c r="D377" s="11" t="s">
        <v>387</v>
      </c>
      <c r="F377" s="13" t="s">
        <v>9</v>
      </c>
      <c r="H377" s="12">
        <v>2</v>
      </c>
      <c r="I377" s="12">
        <v>2003</v>
      </c>
      <c r="K377" s="14">
        <v>1</v>
      </c>
      <c r="L377" s="14">
        <v>3</v>
      </c>
      <c r="O377" s="14" t="s">
        <v>185</v>
      </c>
      <c r="Q377" s="14" t="s">
        <v>263</v>
      </c>
      <c r="R377" s="12" t="s">
        <v>58</v>
      </c>
      <c r="S377" s="12" t="s">
        <v>344</v>
      </c>
      <c r="T377" s="15" t="s">
        <v>188</v>
      </c>
      <c r="U377" s="15" t="s">
        <v>478</v>
      </c>
      <c r="W377" s="52" t="s">
        <v>217</v>
      </c>
      <c r="X377" s="15" t="s">
        <v>181</v>
      </c>
      <c r="AB377" s="12" t="s">
        <v>388</v>
      </c>
      <c r="AC377" s="12" t="s">
        <v>487</v>
      </c>
      <c r="AD377" s="12" t="s">
        <v>49</v>
      </c>
      <c r="AE377" s="16" t="s">
        <v>390</v>
      </c>
      <c r="AF377" s="12" t="s">
        <v>389</v>
      </c>
      <c r="AH377" s="17" t="s">
        <v>391</v>
      </c>
      <c r="AI377" s="17">
        <v>9.6</v>
      </c>
      <c r="AJ377" s="17" t="s">
        <v>291</v>
      </c>
      <c r="AK377" s="17" t="s">
        <v>81</v>
      </c>
      <c r="AL377" s="24">
        <v>9.1986721169830601E-2</v>
      </c>
      <c r="AM377" s="17" t="s">
        <v>142</v>
      </c>
      <c r="AN377" s="24">
        <v>0.128772081341191</v>
      </c>
      <c r="AP377" s="17" t="s">
        <v>56</v>
      </c>
      <c r="AQ377" s="17" t="s">
        <v>34</v>
      </c>
      <c r="AR377" s="17">
        <f t="shared" si="48"/>
        <v>3.6785360171360401E-2</v>
      </c>
      <c r="AS377" s="17">
        <f t="shared" si="51"/>
        <v>6.37141127915168E-2</v>
      </c>
      <c r="AT377" s="17" t="s">
        <v>156</v>
      </c>
      <c r="AU377" s="17" t="s">
        <v>349</v>
      </c>
      <c r="AV377" s="17">
        <v>3</v>
      </c>
      <c r="AW377" s="24"/>
      <c r="AY377" s="28">
        <v>1.3352501594645801E-2</v>
      </c>
      <c r="AZ377" s="20" t="s">
        <v>142</v>
      </c>
      <c r="BA377" s="23">
        <v>2.5194819887916501E-2</v>
      </c>
      <c r="BB377" s="83">
        <f t="shared" si="49"/>
        <v>1.18423182932707E-2</v>
      </c>
      <c r="BC377" s="19">
        <f t="shared" si="50"/>
        <v>2.0511496963347205E-2</v>
      </c>
      <c r="BE377" s="19">
        <v>3</v>
      </c>
      <c r="BF377" s="23"/>
    </row>
    <row r="378" spans="1:145" x14ac:dyDescent="0.3">
      <c r="A378" s="84" t="s">
        <v>385</v>
      </c>
      <c r="B378" s="11" t="s">
        <v>386</v>
      </c>
      <c r="C378" s="12">
        <v>2006</v>
      </c>
      <c r="D378" s="11" t="s">
        <v>387</v>
      </c>
      <c r="F378" s="13" t="s">
        <v>9</v>
      </c>
      <c r="H378" s="12">
        <v>3</v>
      </c>
      <c r="I378" s="12">
        <v>2004</v>
      </c>
      <c r="K378" s="14">
        <v>1</v>
      </c>
      <c r="L378" s="14">
        <v>3</v>
      </c>
      <c r="O378" s="14" t="s">
        <v>185</v>
      </c>
      <c r="Q378" s="14" t="s">
        <v>263</v>
      </c>
      <c r="R378" s="12" t="s">
        <v>58</v>
      </c>
      <c r="S378" s="12" t="s">
        <v>344</v>
      </c>
      <c r="T378" s="15" t="s">
        <v>188</v>
      </c>
      <c r="U378" s="15" t="s">
        <v>478</v>
      </c>
      <c r="W378" s="52" t="s">
        <v>217</v>
      </c>
      <c r="X378" s="15" t="s">
        <v>181</v>
      </c>
      <c r="AB378" s="12" t="s">
        <v>388</v>
      </c>
      <c r="AC378" s="12" t="s">
        <v>486</v>
      </c>
      <c r="AD378" s="12" t="s">
        <v>49</v>
      </c>
      <c r="AE378" s="16" t="s">
        <v>390</v>
      </c>
      <c r="AF378" s="12" t="s">
        <v>389</v>
      </c>
      <c r="AH378" s="17" t="s">
        <v>391</v>
      </c>
      <c r="AI378" s="17">
        <v>9.6</v>
      </c>
      <c r="AJ378" s="17" t="s">
        <v>291</v>
      </c>
      <c r="AK378" s="17" t="s">
        <v>81</v>
      </c>
      <c r="AL378" s="24">
        <v>1.7204876988919E-2</v>
      </c>
      <c r="AM378" s="17" t="s">
        <v>142</v>
      </c>
      <c r="AN378" s="24">
        <v>2.9051813634626899E-2</v>
      </c>
      <c r="AP378" s="17" t="s">
        <v>56</v>
      </c>
      <c r="AQ378" s="17" t="s">
        <v>34</v>
      </c>
      <c r="AR378" s="17">
        <f t="shared" si="48"/>
        <v>1.1846936645707899E-2</v>
      </c>
      <c r="AS378" s="17">
        <f t="shared" si="51"/>
        <v>2.0519496184415693E-2</v>
      </c>
      <c r="AT378" s="17" t="s">
        <v>156</v>
      </c>
      <c r="AU378" s="17" t="s">
        <v>349</v>
      </c>
      <c r="AV378" s="17">
        <v>3</v>
      </c>
      <c r="AW378" s="24"/>
      <c r="AY378" s="28">
        <v>1.2496952129413E-2</v>
      </c>
      <c r="AZ378" s="20" t="s">
        <v>142</v>
      </c>
      <c r="BA378" s="23">
        <v>2.18159261722842E-2</v>
      </c>
      <c r="BB378" s="83">
        <f t="shared" si="49"/>
        <v>9.3189740428712003E-3</v>
      </c>
      <c r="BC378" s="19">
        <f t="shared" si="50"/>
        <v>1.6140936516668467E-2</v>
      </c>
      <c r="BE378" s="19">
        <v>3</v>
      </c>
      <c r="BF378" s="23"/>
    </row>
    <row r="379" spans="1:145" x14ac:dyDescent="0.3">
      <c r="A379" s="84" t="s">
        <v>385</v>
      </c>
      <c r="B379" s="11" t="s">
        <v>386</v>
      </c>
      <c r="C379" s="12">
        <v>2006</v>
      </c>
      <c r="D379" s="11" t="s">
        <v>387</v>
      </c>
      <c r="F379" s="13" t="s">
        <v>9</v>
      </c>
      <c r="H379" s="12">
        <v>3</v>
      </c>
      <c r="I379" s="12">
        <v>2004</v>
      </c>
      <c r="K379" s="14">
        <v>1</v>
      </c>
      <c r="L379" s="14">
        <v>3</v>
      </c>
      <c r="O379" s="14" t="s">
        <v>185</v>
      </c>
      <c r="Q379" s="14" t="s">
        <v>263</v>
      </c>
      <c r="R379" s="12" t="s">
        <v>58</v>
      </c>
      <c r="S379" s="12" t="s">
        <v>344</v>
      </c>
      <c r="T379" s="15" t="s">
        <v>188</v>
      </c>
      <c r="U379" s="15" t="s">
        <v>478</v>
      </c>
      <c r="W379" s="52" t="s">
        <v>217</v>
      </c>
      <c r="X379" s="15" t="s">
        <v>181</v>
      </c>
      <c r="AB379" s="12" t="s">
        <v>388</v>
      </c>
      <c r="AC379" s="12" t="s">
        <v>487</v>
      </c>
      <c r="AD379" s="12" t="s">
        <v>49</v>
      </c>
      <c r="AE379" s="16" t="s">
        <v>390</v>
      </c>
      <c r="AF379" s="12" t="s">
        <v>389</v>
      </c>
      <c r="AH379" s="17" t="s">
        <v>391</v>
      </c>
      <c r="AI379" s="17">
        <v>9.6</v>
      </c>
      <c r="AJ379" s="17" t="s">
        <v>291</v>
      </c>
      <c r="AK379" s="17" t="s">
        <v>81</v>
      </c>
      <c r="AL379" s="24">
        <v>2.84551913330796E-2</v>
      </c>
      <c r="AM379" s="17" t="s">
        <v>142</v>
      </c>
      <c r="AN379" s="24">
        <v>5.0281461915091599E-2</v>
      </c>
      <c r="AP379" s="17" t="s">
        <v>56</v>
      </c>
      <c r="AQ379" s="17" t="s">
        <v>34</v>
      </c>
      <c r="AR379" s="17">
        <f t="shared" si="48"/>
        <v>2.1826270582011999E-2</v>
      </c>
      <c r="AS379" s="17">
        <f t="shared" si="51"/>
        <v>3.780420958779071E-2</v>
      </c>
      <c r="AT379" s="17" t="s">
        <v>156</v>
      </c>
      <c r="AU379" s="17" t="s">
        <v>349</v>
      </c>
      <c r="AV379" s="17">
        <v>3</v>
      </c>
      <c r="AW379" s="24"/>
      <c r="AY379" s="28">
        <v>6.4700684478584902E-2</v>
      </c>
      <c r="AZ379" s="20" t="s">
        <v>142</v>
      </c>
      <c r="BA379" s="23">
        <v>0.12463050055300499</v>
      </c>
      <c r="BB379" s="83">
        <f t="shared" si="49"/>
        <v>5.9929816074420092E-2</v>
      </c>
      <c r="BC379" s="19">
        <f t="shared" si="50"/>
        <v>0.10380148632915359</v>
      </c>
      <c r="BE379" s="19">
        <v>3</v>
      </c>
      <c r="BF379" s="23"/>
    </row>
    <row r="380" spans="1:145" s="49" customFormat="1" x14ac:dyDescent="0.3">
      <c r="A380" s="118" t="s">
        <v>385</v>
      </c>
      <c r="B380" s="46" t="s">
        <v>386</v>
      </c>
      <c r="C380" s="61">
        <v>2006</v>
      </c>
      <c r="D380" s="46" t="s">
        <v>387</v>
      </c>
      <c r="E380" s="61"/>
      <c r="F380" s="47" t="s">
        <v>9</v>
      </c>
      <c r="G380" s="47"/>
      <c r="H380" s="61">
        <v>2</v>
      </c>
      <c r="I380" s="61">
        <v>2003</v>
      </c>
      <c r="J380" s="61"/>
      <c r="K380" s="62">
        <v>1</v>
      </c>
      <c r="L380" s="62">
        <v>3</v>
      </c>
      <c r="M380" s="62"/>
      <c r="N380" s="62"/>
      <c r="O380" s="62" t="s">
        <v>185</v>
      </c>
      <c r="P380" s="62"/>
      <c r="Q380" s="62" t="s">
        <v>263</v>
      </c>
      <c r="R380" s="61" t="s">
        <v>58</v>
      </c>
      <c r="S380" s="61" t="s">
        <v>344</v>
      </c>
      <c r="T380" s="63" t="s">
        <v>188</v>
      </c>
      <c r="U380" s="63" t="s">
        <v>478</v>
      </c>
      <c r="V380" s="63"/>
      <c r="W380" s="63" t="s">
        <v>217</v>
      </c>
      <c r="X380" s="63" t="s">
        <v>181</v>
      </c>
      <c r="Y380" s="63"/>
      <c r="Z380" s="63"/>
      <c r="AA380" s="63"/>
      <c r="AB380" s="61"/>
      <c r="AC380" s="61" t="s">
        <v>488</v>
      </c>
      <c r="AD380" s="61" t="s">
        <v>49</v>
      </c>
      <c r="AE380" s="61" t="s">
        <v>390</v>
      </c>
      <c r="AF380" s="61" t="s">
        <v>389</v>
      </c>
      <c r="AG380" s="64"/>
      <c r="AH380" s="64" t="s">
        <v>391</v>
      </c>
      <c r="AI380" s="64">
        <v>9.6</v>
      </c>
      <c r="AJ380" s="64" t="s">
        <v>291</v>
      </c>
      <c r="AK380" s="64" t="s">
        <v>81</v>
      </c>
      <c r="AL380" s="64">
        <f>AVERAGE(AL372:AL373,AL376:AL377)</f>
        <v>0.13380242040980747</v>
      </c>
      <c r="AM380" s="64" t="s">
        <v>142</v>
      </c>
      <c r="AN380" s="64"/>
      <c r="AO380" s="64"/>
      <c r="AP380" s="64" t="s">
        <v>123</v>
      </c>
      <c r="AQ380" s="64" t="s">
        <v>77</v>
      </c>
      <c r="AR380" s="64"/>
      <c r="AS380" s="64">
        <f>SQRT(((AS372*AS372)+(AS373*AS373)+(AS376*AS376)+(AS377*AS377))/4)</f>
        <v>0.15220682899979618</v>
      </c>
      <c r="AT380" s="64" t="s">
        <v>156</v>
      </c>
      <c r="AU380" s="64" t="s">
        <v>349</v>
      </c>
      <c r="AV380" s="64">
        <v>3</v>
      </c>
      <c r="AW380" s="64"/>
      <c r="AX380" s="65"/>
      <c r="AY380" s="67">
        <f>AVERAGE(AY372:AY373,AY376:AY377)</f>
        <v>3.40889451539345E-2</v>
      </c>
      <c r="AZ380" s="70" t="s">
        <v>142</v>
      </c>
      <c r="BA380" s="66"/>
      <c r="BB380" s="82"/>
      <c r="BC380" s="66">
        <f>SQRT(((BC372*BC372)+(BC373*BC373))/2)</f>
        <v>5.8354724260292257E-2</v>
      </c>
      <c r="BD380" s="66"/>
      <c r="BE380" s="66">
        <v>3</v>
      </c>
      <c r="BF380" s="66"/>
      <c r="BG380" s="61"/>
      <c r="BH380" s="61"/>
      <c r="BI380" s="61"/>
      <c r="BJ380" s="61"/>
      <c r="BK380" s="61"/>
      <c r="BL380" s="61"/>
      <c r="BM380" s="61"/>
      <c r="BN380" s="61"/>
      <c r="BO380" s="61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7"/>
      <c r="CI380" s="47"/>
      <c r="CJ380" s="47"/>
      <c r="CK380" s="47"/>
      <c r="CL380" s="47"/>
      <c r="CM380" s="47"/>
      <c r="CN380" s="47"/>
      <c r="CO380" s="47"/>
      <c r="CP380" s="47"/>
      <c r="CQ380" s="48"/>
      <c r="CR380" s="48"/>
      <c r="CS380" s="48"/>
      <c r="CT380" s="48"/>
      <c r="CU380" s="48"/>
      <c r="CV380" s="48"/>
      <c r="CW380" s="48"/>
      <c r="CX380" s="48"/>
      <c r="CY380" s="48"/>
      <c r="CZ380" s="47"/>
      <c r="DA380" s="47"/>
      <c r="DB380" s="47"/>
      <c r="DC380" s="47"/>
      <c r="DD380" s="47"/>
      <c r="DE380" s="47"/>
      <c r="DF380" s="47"/>
      <c r="DG380" s="47"/>
      <c r="DH380" s="47"/>
    </row>
    <row r="381" spans="1:145" s="49" customFormat="1" x14ac:dyDescent="0.3">
      <c r="A381" s="118" t="s">
        <v>385</v>
      </c>
      <c r="B381" s="46" t="s">
        <v>386</v>
      </c>
      <c r="C381" s="61">
        <v>2006</v>
      </c>
      <c r="D381" s="46" t="s">
        <v>387</v>
      </c>
      <c r="E381" s="61"/>
      <c r="F381" s="47" t="s">
        <v>9</v>
      </c>
      <c r="G381" s="47"/>
      <c r="H381" s="61">
        <v>3</v>
      </c>
      <c r="I381" s="61">
        <v>2004</v>
      </c>
      <c r="J381" s="61"/>
      <c r="K381" s="62">
        <v>1</v>
      </c>
      <c r="L381" s="62">
        <v>3</v>
      </c>
      <c r="M381" s="62"/>
      <c r="N381" s="62"/>
      <c r="O381" s="62" t="s">
        <v>185</v>
      </c>
      <c r="P381" s="62"/>
      <c r="Q381" s="62" t="s">
        <v>263</v>
      </c>
      <c r="R381" s="61" t="s">
        <v>58</v>
      </c>
      <c r="S381" s="61" t="s">
        <v>344</v>
      </c>
      <c r="T381" s="63" t="s">
        <v>188</v>
      </c>
      <c r="U381" s="63" t="s">
        <v>478</v>
      </c>
      <c r="V381" s="63"/>
      <c r="W381" s="63" t="s">
        <v>217</v>
      </c>
      <c r="X381" s="63" t="s">
        <v>181</v>
      </c>
      <c r="Y381" s="63"/>
      <c r="Z381" s="63"/>
      <c r="AA381" s="63"/>
      <c r="AB381" s="61"/>
      <c r="AC381" s="61" t="s">
        <v>488</v>
      </c>
      <c r="AD381" s="61" t="s">
        <v>49</v>
      </c>
      <c r="AE381" s="61" t="s">
        <v>390</v>
      </c>
      <c r="AF381" s="61" t="s">
        <v>389</v>
      </c>
      <c r="AG381" s="64"/>
      <c r="AH381" s="64" t="s">
        <v>391</v>
      </c>
      <c r="AI381" s="64">
        <v>9.6</v>
      </c>
      <c r="AJ381" s="64" t="s">
        <v>291</v>
      </c>
      <c r="AK381" s="64" t="s">
        <v>81</v>
      </c>
      <c r="AL381" s="64">
        <f>AVERAGE(AL374:AL375,AL378:AL379)</f>
        <v>0.17238130421819292</v>
      </c>
      <c r="AM381" s="64" t="s">
        <v>142</v>
      </c>
      <c r="AN381" s="64"/>
      <c r="AO381" s="64"/>
      <c r="AP381" s="64" t="s">
        <v>123</v>
      </c>
      <c r="AQ381" s="64" t="s">
        <v>77</v>
      </c>
      <c r="AR381" s="64"/>
      <c r="AS381" s="64">
        <f>SQRT(((AS375*AS375)+(AS374*AS374)+(AS379*AS379)+(AS378*AS378))/4)</f>
        <v>0.40490131821434039</v>
      </c>
      <c r="AT381" s="64" t="s">
        <v>156</v>
      </c>
      <c r="AU381" s="64" t="s">
        <v>349</v>
      </c>
      <c r="AV381" s="64">
        <v>3</v>
      </c>
      <c r="AW381" s="64"/>
      <c r="AX381" s="65"/>
      <c r="AY381" s="67">
        <f>AVERAGE(AY374:AY375,AY378:AY379)</f>
        <v>3.8598818303998951E-2</v>
      </c>
      <c r="AZ381" s="70" t="s">
        <v>142</v>
      </c>
      <c r="BA381" s="66"/>
      <c r="BB381" s="82"/>
      <c r="BC381" s="66">
        <f>SQRT(((BC374*BC374)+(BC375*BC375))/2)</f>
        <v>7.4280813120807254E-2</v>
      </c>
      <c r="BD381" s="66"/>
      <c r="BE381" s="66">
        <v>3</v>
      </c>
      <c r="BF381" s="66"/>
      <c r="BG381" s="61"/>
      <c r="BH381" s="61"/>
      <c r="BI381" s="61"/>
      <c r="BJ381" s="61"/>
      <c r="BK381" s="61"/>
      <c r="BL381" s="61"/>
      <c r="BM381" s="61"/>
      <c r="BN381" s="61"/>
      <c r="BO381" s="61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7"/>
      <c r="CI381" s="47"/>
      <c r="CJ381" s="47"/>
      <c r="CK381" s="47"/>
      <c r="CL381" s="47"/>
      <c r="CM381" s="47"/>
      <c r="CN381" s="47"/>
      <c r="CO381" s="47"/>
      <c r="CP381" s="47"/>
      <c r="CQ381" s="48"/>
      <c r="CR381" s="48"/>
      <c r="CS381" s="48"/>
      <c r="CT381" s="48"/>
      <c r="CU381" s="48"/>
      <c r="CV381" s="48"/>
      <c r="CW381" s="48"/>
      <c r="CX381" s="48"/>
      <c r="CY381" s="48"/>
      <c r="CZ381" s="47"/>
      <c r="DA381" s="47"/>
      <c r="DB381" s="47"/>
      <c r="DC381" s="47"/>
      <c r="DD381" s="47"/>
      <c r="DE381" s="47"/>
      <c r="DF381" s="47"/>
      <c r="DG381" s="47"/>
      <c r="DH381" s="47"/>
    </row>
    <row r="382" spans="1:145" x14ac:dyDescent="0.3">
      <c r="BB382" s="83"/>
    </row>
    <row r="383" spans="1:145" x14ac:dyDescent="0.3">
      <c r="A383" s="122" t="s">
        <v>407</v>
      </c>
      <c r="B383" s="11" t="s">
        <v>408</v>
      </c>
      <c r="C383" s="12">
        <v>2008</v>
      </c>
      <c r="D383" s="11" t="s">
        <v>64</v>
      </c>
      <c r="F383" s="13" t="s">
        <v>9</v>
      </c>
      <c r="H383" s="12">
        <v>0</v>
      </c>
      <c r="I383" s="12">
        <v>2001</v>
      </c>
      <c r="K383" s="14">
        <v>1</v>
      </c>
      <c r="L383" s="14">
        <v>3</v>
      </c>
      <c r="O383" s="14" t="s">
        <v>185</v>
      </c>
      <c r="Q383" s="14" t="s">
        <v>263</v>
      </c>
      <c r="R383" s="12" t="s">
        <v>58</v>
      </c>
      <c r="S383" s="12" t="s">
        <v>344</v>
      </c>
      <c r="T383" s="15" t="s">
        <v>188</v>
      </c>
      <c r="U383" s="15" t="s">
        <v>478</v>
      </c>
      <c r="W383" s="52" t="s">
        <v>217</v>
      </c>
      <c r="X383" s="15" t="s">
        <v>181</v>
      </c>
      <c r="AD383" s="12" t="s">
        <v>49</v>
      </c>
      <c r="AE383" s="16" t="s">
        <v>409</v>
      </c>
      <c r="AF383" s="12" t="s">
        <v>410</v>
      </c>
      <c r="AH383" s="17" t="s">
        <v>391</v>
      </c>
      <c r="AI383" s="17">
        <v>9.6</v>
      </c>
      <c r="AJ383" s="17" t="s">
        <v>291</v>
      </c>
      <c r="AK383" s="17" t="s">
        <v>91</v>
      </c>
      <c r="AL383" s="24">
        <v>8.9930982884190698</v>
      </c>
      <c r="AM383" s="17" t="s">
        <v>142</v>
      </c>
      <c r="AN383" s="24">
        <v>11.738593592344699</v>
      </c>
      <c r="AP383" s="17" t="s">
        <v>56</v>
      </c>
      <c r="AQ383" s="17" t="s">
        <v>34</v>
      </c>
      <c r="AR383" s="17">
        <f>AN383-AL383</f>
        <v>2.7454953039256296</v>
      </c>
      <c r="AS383" s="17">
        <f>AR383*SQRT(AV383)</f>
        <v>4.7553373583409471</v>
      </c>
      <c r="AT383" s="17" t="s">
        <v>156</v>
      </c>
      <c r="AU383" s="17" t="s">
        <v>349</v>
      </c>
      <c r="AV383" s="17">
        <v>3</v>
      </c>
      <c r="AY383" s="28">
        <v>0.91733385361889697</v>
      </c>
      <c r="AZ383" s="20" t="s">
        <v>142</v>
      </c>
      <c r="BA383" s="23">
        <v>1.83082200146814</v>
      </c>
      <c r="BB383" s="83">
        <f>BA383-AY383</f>
        <v>0.91348814784924304</v>
      </c>
      <c r="BC383" s="23">
        <f>BB383*SQRT(BE383)</f>
        <v>1.5822078841868792</v>
      </c>
      <c r="BE383" s="19">
        <v>3</v>
      </c>
    </row>
    <row r="384" spans="1:145" x14ac:dyDescent="0.3">
      <c r="A384" s="122" t="s">
        <v>407</v>
      </c>
      <c r="B384" s="11" t="s">
        <v>408</v>
      </c>
      <c r="C384" s="12">
        <v>2008</v>
      </c>
      <c r="D384" s="11" t="s">
        <v>64</v>
      </c>
      <c r="F384" s="13" t="s">
        <v>9</v>
      </c>
      <c r="H384" s="12">
        <v>1</v>
      </c>
      <c r="I384" s="12">
        <v>2002</v>
      </c>
      <c r="K384" s="14">
        <v>2</v>
      </c>
      <c r="L384" s="14">
        <v>3</v>
      </c>
      <c r="O384" s="14" t="s">
        <v>185</v>
      </c>
      <c r="Q384" s="14" t="s">
        <v>263</v>
      </c>
      <c r="R384" s="12" t="s">
        <v>58</v>
      </c>
      <c r="S384" s="12" t="s">
        <v>344</v>
      </c>
      <c r="T384" s="15" t="s">
        <v>188</v>
      </c>
      <c r="U384" s="15" t="s">
        <v>478</v>
      </c>
      <c r="W384" s="52" t="s">
        <v>217</v>
      </c>
      <c r="X384" s="15" t="s">
        <v>181</v>
      </c>
      <c r="AD384" s="12" t="s">
        <v>49</v>
      </c>
      <c r="AE384" s="16" t="s">
        <v>409</v>
      </c>
      <c r="AF384" s="12" t="s">
        <v>410</v>
      </c>
      <c r="AH384" s="17" t="s">
        <v>391</v>
      </c>
      <c r="AI384" s="17">
        <v>9.6</v>
      </c>
      <c r="AJ384" s="17" t="s">
        <v>291</v>
      </c>
      <c r="AK384" s="17" t="s">
        <v>91</v>
      </c>
      <c r="AL384" s="24">
        <v>9.5713202339584296</v>
      </c>
      <c r="AM384" s="17" t="s">
        <v>142</v>
      </c>
      <c r="AN384" s="24">
        <v>13.782024320670599</v>
      </c>
      <c r="AP384" s="17" t="s">
        <v>56</v>
      </c>
      <c r="AQ384" s="17" t="s">
        <v>34</v>
      </c>
      <c r="AR384" s="17">
        <f>AN384-AL384</f>
        <v>4.2107040867121697</v>
      </c>
      <c r="AS384" s="17">
        <f>AR384*SQRT(AV384)</f>
        <v>7.2931534138233847</v>
      </c>
      <c r="AT384" s="17" t="s">
        <v>156</v>
      </c>
      <c r="AU384" s="17" t="s">
        <v>349</v>
      </c>
      <c r="AV384" s="17">
        <v>3</v>
      </c>
      <c r="AY384" s="28">
        <v>2.6546057843018702</v>
      </c>
      <c r="AZ384" s="20" t="s">
        <v>142</v>
      </c>
      <c r="BA384" s="23">
        <v>4.1257482092436897</v>
      </c>
      <c r="BB384" s="83">
        <f>BA384-AY384</f>
        <v>1.4711424249418195</v>
      </c>
      <c r="BC384" s="23">
        <f>BB384*SQRT(BE384)</f>
        <v>2.5480934251693146</v>
      </c>
      <c r="BE384" s="19">
        <v>3</v>
      </c>
      <c r="EE384" s="58"/>
      <c r="EF384" s="58"/>
      <c r="EG384" s="58"/>
      <c r="EH384" s="58"/>
      <c r="EI384" s="58"/>
      <c r="EJ384" s="58"/>
      <c r="EK384" s="58"/>
      <c r="EL384" s="58"/>
      <c r="EM384" s="58"/>
      <c r="EN384" s="58"/>
      <c r="EO384" s="58"/>
    </row>
    <row r="385" spans="1:145" x14ac:dyDescent="0.3">
      <c r="A385" s="84" t="s">
        <v>418</v>
      </c>
      <c r="BB385" s="83"/>
      <c r="EE385" s="25"/>
      <c r="EF385" s="25"/>
      <c r="EG385" s="25"/>
      <c r="EH385" s="25"/>
      <c r="EI385" s="25"/>
      <c r="EJ385" s="25"/>
      <c r="EK385" s="25"/>
      <c r="EL385" s="25"/>
      <c r="EM385" s="25"/>
      <c r="EN385" s="25"/>
      <c r="EO385" s="25"/>
    </row>
    <row r="386" spans="1:145" x14ac:dyDescent="0.3">
      <c r="A386" s="84" t="s">
        <v>197</v>
      </c>
      <c r="B386" s="11" t="s">
        <v>198</v>
      </c>
      <c r="C386" s="12">
        <v>2007</v>
      </c>
      <c r="D386" s="11" t="s">
        <v>87</v>
      </c>
      <c r="F386" s="13" t="s">
        <v>9</v>
      </c>
      <c r="H386" s="12">
        <v>1</v>
      </c>
      <c r="I386" s="12">
        <v>2003</v>
      </c>
      <c r="K386" s="14">
        <v>1</v>
      </c>
      <c r="L386" s="14">
        <v>3</v>
      </c>
      <c r="M386" s="14">
        <v>1</v>
      </c>
      <c r="N386" s="14">
        <v>1</v>
      </c>
      <c r="O386" s="14" t="s">
        <v>185</v>
      </c>
      <c r="P386" s="14" t="s">
        <v>186</v>
      </c>
      <c r="Q386" s="14" t="s">
        <v>263</v>
      </c>
      <c r="R386" s="12" t="s">
        <v>601</v>
      </c>
      <c r="S386" s="12" t="s">
        <v>187</v>
      </c>
      <c r="T386" s="15" t="s">
        <v>188</v>
      </c>
      <c r="U386" s="35" t="s">
        <v>479</v>
      </c>
      <c r="W386" s="15" t="s">
        <v>163</v>
      </c>
      <c r="X386" s="15" t="s">
        <v>29</v>
      </c>
      <c r="AB386" s="12" t="s">
        <v>189</v>
      </c>
      <c r="AC386" s="12" t="s">
        <v>190</v>
      </c>
      <c r="AD386" s="12" t="s">
        <v>196</v>
      </c>
      <c r="AE386" s="16" t="s">
        <v>53</v>
      </c>
      <c r="AF386" s="12" t="s">
        <v>604</v>
      </c>
      <c r="AH386" s="85" t="s">
        <v>498</v>
      </c>
      <c r="AI386" s="17">
        <v>1.7999999999999989</v>
      </c>
      <c r="AJ386" s="17" t="s">
        <v>291</v>
      </c>
      <c r="AK386" s="17" t="s">
        <v>76</v>
      </c>
      <c r="AL386" s="17">
        <v>119.158878504672</v>
      </c>
      <c r="AM386" s="17" t="s">
        <v>21</v>
      </c>
      <c r="AN386" s="17">
        <v>123.084112149532</v>
      </c>
      <c r="AP386" s="17" t="s">
        <v>56</v>
      </c>
      <c r="AQ386" s="17" t="s">
        <v>34</v>
      </c>
      <c r="AR386" s="17">
        <f t="shared" ref="AR386:AR405" si="52">AN386-AL386</f>
        <v>3.9252336448600005</v>
      </c>
      <c r="AS386" s="17">
        <f>AR386*SQRT(AV386)</f>
        <v>6.7987041044762915</v>
      </c>
      <c r="AT386" s="17" t="s">
        <v>156</v>
      </c>
      <c r="AU386" s="17" t="s">
        <v>194</v>
      </c>
      <c r="AV386" s="17">
        <v>3</v>
      </c>
      <c r="AX386" s="18" t="s">
        <v>29</v>
      </c>
      <c r="AY386" s="19">
        <v>77.6635514018691</v>
      </c>
      <c r="AZ386" s="20" t="s">
        <v>21</v>
      </c>
      <c r="BA386" s="19">
        <v>78.224299065420496</v>
      </c>
      <c r="BB386" s="83">
        <f>BA386-AY386</f>
        <v>0.56074766355139616</v>
      </c>
      <c r="BC386" s="23">
        <f>BB386*SQRT(BE386)</f>
        <v>0.97124344349655678</v>
      </c>
      <c r="BE386" s="19">
        <v>3</v>
      </c>
    </row>
    <row r="387" spans="1:145" x14ac:dyDescent="0.3">
      <c r="A387" s="84" t="s">
        <v>197</v>
      </c>
      <c r="B387" s="11" t="s">
        <v>198</v>
      </c>
      <c r="C387" s="12">
        <v>2007</v>
      </c>
      <c r="D387" s="11" t="s">
        <v>87</v>
      </c>
      <c r="F387" s="13" t="s">
        <v>9</v>
      </c>
      <c r="H387" s="12">
        <v>1</v>
      </c>
      <c r="I387" s="12">
        <v>2003</v>
      </c>
      <c r="K387" s="14">
        <v>1</v>
      </c>
      <c r="L387" s="14">
        <v>3</v>
      </c>
      <c r="M387" s="14">
        <v>1</v>
      </c>
      <c r="N387" s="14">
        <v>1</v>
      </c>
      <c r="O387" s="14" t="s">
        <v>185</v>
      </c>
      <c r="P387" s="14" t="s">
        <v>186</v>
      </c>
      <c r="Q387" s="14" t="s">
        <v>263</v>
      </c>
      <c r="R387" s="12" t="s">
        <v>601</v>
      </c>
      <c r="S387" s="12" t="s">
        <v>187</v>
      </c>
      <c r="T387" s="15" t="s">
        <v>188</v>
      </c>
      <c r="U387" s="35" t="s">
        <v>479</v>
      </c>
      <c r="W387" s="15" t="s">
        <v>163</v>
      </c>
      <c r="X387" s="15" t="s">
        <v>29</v>
      </c>
      <c r="AB387" s="12" t="s">
        <v>189</v>
      </c>
      <c r="AC387" s="12" t="s">
        <v>191</v>
      </c>
      <c r="AD387" s="12" t="s">
        <v>196</v>
      </c>
      <c r="AE387" s="16" t="s">
        <v>53</v>
      </c>
      <c r="AF387" s="12" t="s">
        <v>604</v>
      </c>
      <c r="AH387" s="85" t="s">
        <v>498</v>
      </c>
      <c r="AI387" s="17">
        <v>17.049999999999997</v>
      </c>
      <c r="AJ387" s="17" t="s">
        <v>291</v>
      </c>
      <c r="AK387" s="17" t="s">
        <v>76</v>
      </c>
      <c r="AL387" s="17">
        <v>136.54205607476601</v>
      </c>
      <c r="AM387" s="17" t="s">
        <v>21</v>
      </c>
      <c r="AN387" s="17">
        <v>139.62616822429899</v>
      </c>
      <c r="AP387" s="17" t="s">
        <v>56</v>
      </c>
      <c r="AQ387" s="17" t="s">
        <v>34</v>
      </c>
      <c r="AR387" s="17">
        <f t="shared" si="52"/>
        <v>3.0841121495329844</v>
      </c>
      <c r="AS387" s="17">
        <f t="shared" ref="AS387:AS393" si="53">AR387*SQRT(AV387)</f>
        <v>5.3418389392315913</v>
      </c>
      <c r="AT387" s="17" t="s">
        <v>156</v>
      </c>
      <c r="AU387" s="17" t="s">
        <v>194</v>
      </c>
      <c r="AV387" s="17">
        <v>3</v>
      </c>
      <c r="AX387" s="18" t="s">
        <v>29</v>
      </c>
      <c r="AY387" s="19">
        <v>103.738317757009</v>
      </c>
      <c r="AZ387" s="20" t="s">
        <v>21</v>
      </c>
      <c r="BA387" s="19">
        <v>112.990654205607</v>
      </c>
      <c r="BB387" s="83">
        <f t="shared" ref="BB387:BB405" si="54">BA387-AY387</f>
        <v>9.2523364485980011</v>
      </c>
      <c r="BC387" s="23">
        <f t="shared" ref="BC387:BC414" si="55">BB387*SQRT(BE387)</f>
        <v>16.025516817693124</v>
      </c>
      <c r="BE387" s="19">
        <v>3</v>
      </c>
    </row>
    <row r="388" spans="1:145" x14ac:dyDescent="0.3">
      <c r="A388" s="84" t="s">
        <v>197</v>
      </c>
      <c r="B388" s="11" t="s">
        <v>198</v>
      </c>
      <c r="C388" s="12">
        <v>2007</v>
      </c>
      <c r="D388" s="11" t="s">
        <v>87</v>
      </c>
      <c r="F388" s="13" t="s">
        <v>9</v>
      </c>
      <c r="H388" s="12">
        <v>1</v>
      </c>
      <c r="I388" s="12">
        <v>2003</v>
      </c>
      <c r="K388" s="14">
        <v>1</v>
      </c>
      <c r="L388" s="14">
        <v>3</v>
      </c>
      <c r="M388" s="14">
        <v>1</v>
      </c>
      <c r="N388" s="14">
        <v>1</v>
      </c>
      <c r="O388" s="14" t="s">
        <v>185</v>
      </c>
      <c r="P388" s="14" t="s">
        <v>186</v>
      </c>
      <c r="Q388" s="14" t="s">
        <v>263</v>
      </c>
      <c r="R388" s="12" t="s">
        <v>601</v>
      </c>
      <c r="S388" s="12" t="s">
        <v>187</v>
      </c>
      <c r="T388" s="15" t="s">
        <v>188</v>
      </c>
      <c r="U388" s="35" t="s">
        <v>479</v>
      </c>
      <c r="W388" s="15" t="s">
        <v>163</v>
      </c>
      <c r="X388" s="15" t="s">
        <v>29</v>
      </c>
      <c r="AB388" s="12" t="s">
        <v>189</v>
      </c>
      <c r="AC388" s="12" t="s">
        <v>192</v>
      </c>
      <c r="AD388" s="12" t="s">
        <v>196</v>
      </c>
      <c r="AE388" s="16" t="s">
        <v>53</v>
      </c>
      <c r="AF388" s="12" t="s">
        <v>604</v>
      </c>
      <c r="AH388" s="85" t="s">
        <v>498</v>
      </c>
      <c r="AI388" s="17">
        <v>5.1999999999999957</v>
      </c>
      <c r="AJ388" s="17" t="s">
        <v>291</v>
      </c>
      <c r="AK388" s="17" t="s">
        <v>76</v>
      </c>
      <c r="AL388" s="17">
        <v>125.607476635514</v>
      </c>
      <c r="AM388" s="17" t="s">
        <v>21</v>
      </c>
      <c r="AN388" s="17">
        <v>132.33644859813</v>
      </c>
      <c r="AP388" s="17" t="s">
        <v>56</v>
      </c>
      <c r="AQ388" s="17" t="s">
        <v>34</v>
      </c>
      <c r="AR388" s="17">
        <f t="shared" si="52"/>
        <v>6.7289719626160007</v>
      </c>
      <c r="AS388" s="17">
        <f t="shared" si="53"/>
        <v>11.654921321957376</v>
      </c>
      <c r="AT388" s="17" t="s">
        <v>156</v>
      </c>
      <c r="AU388" s="17" t="s">
        <v>194</v>
      </c>
      <c r="AV388" s="17">
        <v>3</v>
      </c>
      <c r="AX388" s="18" t="s">
        <v>29</v>
      </c>
      <c r="AY388" s="19">
        <v>101.495327102803</v>
      </c>
      <c r="AZ388" s="20" t="s">
        <v>21</v>
      </c>
      <c r="BA388" s="19">
        <v>102.33644859813</v>
      </c>
      <c r="BB388" s="83">
        <f t="shared" si="54"/>
        <v>0.84112149532700187</v>
      </c>
      <c r="BC388" s="23">
        <f t="shared" si="55"/>
        <v>1.4568651652446751</v>
      </c>
      <c r="BE388" s="19">
        <v>3</v>
      </c>
    </row>
    <row r="389" spans="1:145" x14ac:dyDescent="0.3">
      <c r="A389" s="84" t="s">
        <v>197</v>
      </c>
      <c r="B389" s="11" t="s">
        <v>198</v>
      </c>
      <c r="C389" s="12">
        <v>2007</v>
      </c>
      <c r="D389" s="11" t="s">
        <v>87</v>
      </c>
      <c r="F389" s="13" t="s">
        <v>9</v>
      </c>
      <c r="H389" s="12">
        <v>1</v>
      </c>
      <c r="I389" s="12">
        <v>2003</v>
      </c>
      <c r="K389" s="14">
        <v>1</v>
      </c>
      <c r="L389" s="14">
        <v>3</v>
      </c>
      <c r="M389" s="14">
        <v>1</v>
      </c>
      <c r="N389" s="14">
        <v>1</v>
      </c>
      <c r="O389" s="14" t="s">
        <v>185</v>
      </c>
      <c r="P389" s="14" t="s">
        <v>186</v>
      </c>
      <c r="Q389" s="14" t="s">
        <v>263</v>
      </c>
      <c r="R389" s="12" t="s">
        <v>601</v>
      </c>
      <c r="S389" s="12" t="s">
        <v>187</v>
      </c>
      <c r="T389" s="15" t="s">
        <v>188</v>
      </c>
      <c r="U389" s="35" t="s">
        <v>479</v>
      </c>
      <c r="W389" s="15" t="s">
        <v>163</v>
      </c>
      <c r="X389" s="15" t="s">
        <v>29</v>
      </c>
      <c r="AB389" s="12" t="s">
        <v>189</v>
      </c>
      <c r="AC389" s="12" t="s">
        <v>193</v>
      </c>
      <c r="AD389" s="12" t="s">
        <v>196</v>
      </c>
      <c r="AE389" s="16" t="s">
        <v>53</v>
      </c>
      <c r="AF389" s="12" t="s">
        <v>604</v>
      </c>
      <c r="AH389" s="85" t="s">
        <v>498</v>
      </c>
      <c r="AI389" s="17">
        <v>52.55</v>
      </c>
      <c r="AJ389" s="17" t="s">
        <v>291</v>
      </c>
      <c r="AK389" s="17" t="s">
        <v>76</v>
      </c>
      <c r="AL389" s="17">
        <v>135.42056074766299</v>
      </c>
      <c r="AM389" s="17" t="s">
        <v>21</v>
      </c>
      <c r="AN389" s="17">
        <v>141.308411214953</v>
      </c>
      <c r="AP389" s="17" t="s">
        <v>56</v>
      </c>
      <c r="AQ389" s="17" t="s">
        <v>34</v>
      </c>
      <c r="AR389" s="17">
        <f t="shared" si="52"/>
        <v>5.8878504672900078</v>
      </c>
      <c r="AS389" s="17">
        <f t="shared" si="53"/>
        <v>10.198056156714449</v>
      </c>
      <c r="AT389" s="17" t="s">
        <v>156</v>
      </c>
      <c r="AU389" s="17" t="s">
        <v>194</v>
      </c>
      <c r="AV389" s="17">
        <v>3</v>
      </c>
      <c r="AX389" s="18" t="s">
        <v>29</v>
      </c>
      <c r="AY389" s="19">
        <v>103.17757009345701</v>
      </c>
      <c r="AZ389" s="20" t="s">
        <v>21</v>
      </c>
      <c r="BA389" s="19">
        <v>106.54205607476599</v>
      </c>
      <c r="BB389" s="83">
        <f t="shared" si="54"/>
        <v>3.364485981308988</v>
      </c>
      <c r="BC389" s="23">
        <f t="shared" si="55"/>
        <v>5.8274606609803987</v>
      </c>
      <c r="BE389" s="19">
        <v>3</v>
      </c>
    </row>
    <row r="390" spans="1:145" x14ac:dyDescent="0.3">
      <c r="A390" s="84" t="s">
        <v>197</v>
      </c>
      <c r="B390" s="11" t="s">
        <v>198</v>
      </c>
      <c r="C390" s="12">
        <v>2007</v>
      </c>
      <c r="D390" s="11" t="s">
        <v>87</v>
      </c>
      <c r="F390" s="13" t="s">
        <v>9</v>
      </c>
      <c r="H390" s="12">
        <v>1</v>
      </c>
      <c r="I390" s="12">
        <v>2003</v>
      </c>
      <c r="K390" s="14">
        <v>1</v>
      </c>
      <c r="L390" s="14">
        <v>3</v>
      </c>
      <c r="M390" s="14">
        <v>1</v>
      </c>
      <c r="N390" s="14">
        <v>1</v>
      </c>
      <c r="O390" s="14" t="s">
        <v>185</v>
      </c>
      <c r="P390" s="14" t="s">
        <v>186</v>
      </c>
      <c r="Q390" s="14" t="s">
        <v>263</v>
      </c>
      <c r="R390" s="12" t="s">
        <v>601</v>
      </c>
      <c r="S390" s="12" t="s">
        <v>187</v>
      </c>
      <c r="T390" s="15" t="s">
        <v>188</v>
      </c>
      <c r="U390" s="35" t="s">
        <v>479</v>
      </c>
      <c r="W390" s="15" t="s">
        <v>163</v>
      </c>
      <c r="X390" s="15" t="s">
        <v>29</v>
      </c>
      <c r="AB390" s="12" t="s">
        <v>189</v>
      </c>
      <c r="AC390" s="12" t="s">
        <v>190</v>
      </c>
      <c r="AD390" s="12" t="s">
        <v>49</v>
      </c>
      <c r="AE390" s="16" t="s">
        <v>53</v>
      </c>
      <c r="AF390" s="12" t="s">
        <v>604</v>
      </c>
      <c r="AH390" s="85" t="s">
        <v>498</v>
      </c>
      <c r="AI390" s="17">
        <v>1.7999999999999989</v>
      </c>
      <c r="AJ390" s="17" t="s">
        <v>291</v>
      </c>
      <c r="AK390" s="17" t="s">
        <v>76</v>
      </c>
      <c r="AL390" s="24">
        <v>2146.1538461538398</v>
      </c>
      <c r="AM390" s="17" t="s">
        <v>21</v>
      </c>
      <c r="AN390" s="17">
        <v>2284.6153846153802</v>
      </c>
      <c r="AP390" s="17" t="s">
        <v>56</v>
      </c>
      <c r="AQ390" s="17" t="s">
        <v>34</v>
      </c>
      <c r="AR390" s="17">
        <f t="shared" si="52"/>
        <v>138.46153846154039</v>
      </c>
      <c r="AS390" s="17">
        <f t="shared" si="53"/>
        <v>239.82241950954017</v>
      </c>
      <c r="AT390" s="17" t="s">
        <v>156</v>
      </c>
      <c r="AU390" s="17" t="s">
        <v>194</v>
      </c>
      <c r="AV390" s="17">
        <v>3</v>
      </c>
      <c r="AX390" s="18" t="s">
        <v>29</v>
      </c>
      <c r="AY390" s="19">
        <v>455.76923076922998</v>
      </c>
      <c r="AZ390" s="20" t="s">
        <v>21</v>
      </c>
      <c r="BA390" s="19">
        <v>484.61538461538402</v>
      </c>
      <c r="BB390" s="83">
        <f t="shared" si="54"/>
        <v>28.846153846154039</v>
      </c>
      <c r="BC390" s="23">
        <f t="shared" si="55"/>
        <v>49.963004064487173</v>
      </c>
      <c r="BE390" s="19">
        <v>3</v>
      </c>
    </row>
    <row r="391" spans="1:145" x14ac:dyDescent="0.3">
      <c r="A391" s="84" t="s">
        <v>197</v>
      </c>
      <c r="B391" s="11" t="s">
        <v>198</v>
      </c>
      <c r="C391" s="12">
        <v>2007</v>
      </c>
      <c r="D391" s="11" t="s">
        <v>87</v>
      </c>
      <c r="F391" s="13" t="s">
        <v>9</v>
      </c>
      <c r="H391" s="12">
        <v>1</v>
      </c>
      <c r="I391" s="12">
        <v>2003</v>
      </c>
      <c r="K391" s="14">
        <v>1</v>
      </c>
      <c r="L391" s="14">
        <v>3</v>
      </c>
      <c r="M391" s="14">
        <v>1</v>
      </c>
      <c r="N391" s="14">
        <v>1</v>
      </c>
      <c r="O391" s="14" t="s">
        <v>185</v>
      </c>
      <c r="P391" s="14" t="s">
        <v>186</v>
      </c>
      <c r="Q391" s="14" t="s">
        <v>263</v>
      </c>
      <c r="R391" s="12" t="s">
        <v>601</v>
      </c>
      <c r="S391" s="12" t="s">
        <v>187</v>
      </c>
      <c r="T391" s="15" t="s">
        <v>188</v>
      </c>
      <c r="U391" s="35" t="s">
        <v>479</v>
      </c>
      <c r="W391" s="15" t="s">
        <v>163</v>
      </c>
      <c r="X391" s="15" t="s">
        <v>29</v>
      </c>
      <c r="AB391" s="12" t="s">
        <v>189</v>
      </c>
      <c r="AC391" s="12" t="s">
        <v>191</v>
      </c>
      <c r="AD391" s="12" t="s">
        <v>49</v>
      </c>
      <c r="AE391" s="16" t="s">
        <v>53</v>
      </c>
      <c r="AF391" s="12" t="s">
        <v>604</v>
      </c>
      <c r="AH391" s="85" t="s">
        <v>498</v>
      </c>
      <c r="AI391" s="17">
        <v>17.049999999999997</v>
      </c>
      <c r="AJ391" s="17" t="s">
        <v>291</v>
      </c>
      <c r="AK391" s="17" t="s">
        <v>76</v>
      </c>
      <c r="AL391" s="24">
        <v>3028.8461538461502</v>
      </c>
      <c r="AM391" s="17" t="s">
        <v>21</v>
      </c>
      <c r="AN391" s="17">
        <v>3438.4615384615299</v>
      </c>
      <c r="AP391" s="17" t="s">
        <v>56</v>
      </c>
      <c r="AQ391" s="17" t="s">
        <v>34</v>
      </c>
      <c r="AR391" s="17">
        <f t="shared" si="52"/>
        <v>409.61538461537975</v>
      </c>
      <c r="AS391" s="17">
        <f t="shared" si="53"/>
        <v>709.47465771570478</v>
      </c>
      <c r="AT391" s="17" t="s">
        <v>156</v>
      </c>
      <c r="AU391" s="17" t="s">
        <v>194</v>
      </c>
      <c r="AV391" s="17">
        <v>3</v>
      </c>
      <c r="AX391" s="18" t="s">
        <v>29</v>
      </c>
      <c r="AY391" s="19">
        <v>1044.23076923076</v>
      </c>
      <c r="AZ391" s="20" t="s">
        <v>21</v>
      </c>
      <c r="BA391" s="19">
        <v>1176.9230769230701</v>
      </c>
      <c r="BB391" s="83">
        <f t="shared" si="54"/>
        <v>132.69230769231012</v>
      </c>
      <c r="BC391" s="23">
        <f t="shared" si="55"/>
        <v>229.82981869664368</v>
      </c>
      <c r="BE391" s="19">
        <v>3</v>
      </c>
    </row>
    <row r="392" spans="1:145" x14ac:dyDescent="0.3">
      <c r="A392" s="84" t="s">
        <v>197</v>
      </c>
      <c r="B392" s="11" t="s">
        <v>198</v>
      </c>
      <c r="C392" s="12">
        <v>2007</v>
      </c>
      <c r="D392" s="11" t="s">
        <v>87</v>
      </c>
      <c r="F392" s="13" t="s">
        <v>9</v>
      </c>
      <c r="H392" s="12">
        <v>1</v>
      </c>
      <c r="I392" s="12">
        <v>2003</v>
      </c>
      <c r="K392" s="14">
        <v>1</v>
      </c>
      <c r="L392" s="14">
        <v>3</v>
      </c>
      <c r="M392" s="14">
        <v>1</v>
      </c>
      <c r="N392" s="14">
        <v>1</v>
      </c>
      <c r="O392" s="14" t="s">
        <v>185</v>
      </c>
      <c r="P392" s="14" t="s">
        <v>186</v>
      </c>
      <c r="Q392" s="14" t="s">
        <v>263</v>
      </c>
      <c r="R392" s="12" t="s">
        <v>601</v>
      </c>
      <c r="S392" s="12" t="s">
        <v>187</v>
      </c>
      <c r="T392" s="15" t="s">
        <v>188</v>
      </c>
      <c r="U392" s="35" t="s">
        <v>479</v>
      </c>
      <c r="W392" s="15" t="s">
        <v>163</v>
      </c>
      <c r="X392" s="15" t="s">
        <v>29</v>
      </c>
      <c r="AB392" s="12" t="s">
        <v>189</v>
      </c>
      <c r="AC392" s="12" t="s">
        <v>192</v>
      </c>
      <c r="AD392" s="12" t="s">
        <v>49</v>
      </c>
      <c r="AE392" s="16" t="s">
        <v>53</v>
      </c>
      <c r="AF392" s="12" t="s">
        <v>604</v>
      </c>
      <c r="AH392" s="85" t="s">
        <v>498</v>
      </c>
      <c r="AI392" s="17">
        <v>5.1999999999999957</v>
      </c>
      <c r="AJ392" s="17" t="s">
        <v>291</v>
      </c>
      <c r="AK392" s="17" t="s">
        <v>76</v>
      </c>
      <c r="AL392" s="24">
        <v>2198.0769230769201</v>
      </c>
      <c r="AM392" s="17" t="s">
        <v>21</v>
      </c>
      <c r="AN392" s="17">
        <v>2601.9230769230699</v>
      </c>
      <c r="AP392" s="17" t="s">
        <v>56</v>
      </c>
      <c r="AQ392" s="17" t="s">
        <v>34</v>
      </c>
      <c r="AR392" s="17">
        <f t="shared" si="52"/>
        <v>403.84615384614972</v>
      </c>
      <c r="AS392" s="17">
        <f t="shared" si="53"/>
        <v>699.48205690280861</v>
      </c>
      <c r="AT392" s="17" t="s">
        <v>156</v>
      </c>
      <c r="AU392" s="17" t="s">
        <v>194</v>
      </c>
      <c r="AV392" s="17">
        <v>3</v>
      </c>
      <c r="AX392" s="18" t="s">
        <v>29</v>
      </c>
      <c r="AY392" s="19">
        <v>1032.6923076922999</v>
      </c>
      <c r="AZ392" s="20" t="s">
        <v>21</v>
      </c>
      <c r="BA392" s="19">
        <v>1153.8461538461499</v>
      </c>
      <c r="BB392" s="83">
        <f t="shared" si="54"/>
        <v>121.15384615385005</v>
      </c>
      <c r="BC392" s="23">
        <f t="shared" si="55"/>
        <v>209.84461707085148</v>
      </c>
      <c r="BE392" s="19">
        <v>3</v>
      </c>
    </row>
    <row r="393" spans="1:145" x14ac:dyDescent="0.3">
      <c r="A393" s="84" t="s">
        <v>197</v>
      </c>
      <c r="B393" s="11" t="s">
        <v>198</v>
      </c>
      <c r="C393" s="12">
        <v>2007</v>
      </c>
      <c r="D393" s="11" t="s">
        <v>87</v>
      </c>
      <c r="F393" s="13" t="s">
        <v>9</v>
      </c>
      <c r="H393" s="12">
        <v>1</v>
      </c>
      <c r="I393" s="12">
        <v>2003</v>
      </c>
      <c r="K393" s="14">
        <v>1</v>
      </c>
      <c r="L393" s="14">
        <v>3</v>
      </c>
      <c r="M393" s="14">
        <v>1</v>
      </c>
      <c r="N393" s="14">
        <v>1</v>
      </c>
      <c r="O393" s="14" t="s">
        <v>185</v>
      </c>
      <c r="P393" s="14" t="s">
        <v>186</v>
      </c>
      <c r="Q393" s="14" t="s">
        <v>263</v>
      </c>
      <c r="R393" s="12" t="s">
        <v>601</v>
      </c>
      <c r="S393" s="12" t="s">
        <v>187</v>
      </c>
      <c r="T393" s="15" t="s">
        <v>188</v>
      </c>
      <c r="U393" s="35" t="s">
        <v>479</v>
      </c>
      <c r="W393" s="15" t="s">
        <v>163</v>
      </c>
      <c r="X393" s="15" t="s">
        <v>29</v>
      </c>
      <c r="AB393" s="12" t="s">
        <v>189</v>
      </c>
      <c r="AC393" s="12" t="s">
        <v>193</v>
      </c>
      <c r="AD393" s="12" t="s">
        <v>49</v>
      </c>
      <c r="AE393" s="16" t="s">
        <v>53</v>
      </c>
      <c r="AF393" s="12" t="s">
        <v>604</v>
      </c>
      <c r="AH393" s="85" t="s">
        <v>498</v>
      </c>
      <c r="AI393" s="17">
        <v>52.55</v>
      </c>
      <c r="AJ393" s="17" t="s">
        <v>291</v>
      </c>
      <c r="AK393" s="17" t="s">
        <v>76</v>
      </c>
      <c r="AL393" s="24">
        <v>2001.9230769230701</v>
      </c>
      <c r="AM393" s="17" t="s">
        <v>21</v>
      </c>
      <c r="AN393" s="17">
        <v>2232.6923076922999</v>
      </c>
      <c r="AP393" s="17" t="s">
        <v>56</v>
      </c>
      <c r="AQ393" s="17" t="s">
        <v>34</v>
      </c>
      <c r="AR393" s="17">
        <f t="shared" si="52"/>
        <v>230.76923076922981</v>
      </c>
      <c r="AS393" s="17">
        <f t="shared" si="53"/>
        <v>399.70403251589306</v>
      </c>
      <c r="AT393" s="17" t="s">
        <v>156</v>
      </c>
      <c r="AU393" s="17" t="s">
        <v>194</v>
      </c>
      <c r="AV393" s="17">
        <v>3</v>
      </c>
      <c r="AX393" s="18" t="s">
        <v>29</v>
      </c>
      <c r="AY393" s="19">
        <v>1223.0769230769199</v>
      </c>
      <c r="AZ393" s="20" t="s">
        <v>21</v>
      </c>
      <c r="BA393" s="19">
        <v>1603.8461538461499</v>
      </c>
      <c r="BB393" s="83">
        <f t="shared" si="54"/>
        <v>380.76923076923003</v>
      </c>
      <c r="BC393" s="23">
        <f t="shared" si="55"/>
        <v>659.51165365122506</v>
      </c>
      <c r="BE393" s="19">
        <v>3</v>
      </c>
    </row>
    <row r="394" spans="1:145" x14ac:dyDescent="0.3">
      <c r="A394" s="84" t="s">
        <v>197</v>
      </c>
      <c r="B394" s="11" t="s">
        <v>198</v>
      </c>
      <c r="C394" s="12">
        <v>2007</v>
      </c>
      <c r="D394" s="11" t="s">
        <v>87</v>
      </c>
      <c r="F394" s="13" t="s">
        <v>9</v>
      </c>
      <c r="H394" s="12">
        <v>1</v>
      </c>
      <c r="I394" s="12">
        <v>2003</v>
      </c>
      <c r="K394" s="14">
        <v>1</v>
      </c>
      <c r="L394" s="14">
        <v>3</v>
      </c>
      <c r="M394" s="14">
        <v>1</v>
      </c>
      <c r="N394" s="14">
        <v>1</v>
      </c>
      <c r="O394" s="14" t="s">
        <v>185</v>
      </c>
      <c r="P394" s="14" t="s">
        <v>186</v>
      </c>
      <c r="Q394" s="14" t="s">
        <v>263</v>
      </c>
      <c r="R394" s="12" t="s">
        <v>601</v>
      </c>
      <c r="S394" s="12" t="s">
        <v>187</v>
      </c>
      <c r="T394" s="15" t="s">
        <v>188</v>
      </c>
      <c r="U394" s="35" t="s">
        <v>479</v>
      </c>
      <c r="W394" s="15" t="s">
        <v>163</v>
      </c>
      <c r="X394" s="15" t="s">
        <v>29</v>
      </c>
      <c r="AB394" s="12" t="s">
        <v>189</v>
      </c>
      <c r="AC394" s="12" t="s">
        <v>190</v>
      </c>
      <c r="AD394" s="12" t="s">
        <v>196</v>
      </c>
      <c r="AE394" s="16" t="s">
        <v>200</v>
      </c>
      <c r="AF394" s="12" t="s">
        <v>604</v>
      </c>
      <c r="AH394" s="85" t="s">
        <v>498</v>
      </c>
      <c r="AI394" s="17">
        <v>1.7999999999999989</v>
      </c>
      <c r="AJ394" s="17" t="s">
        <v>291</v>
      </c>
      <c r="AK394" s="17" t="s">
        <v>199</v>
      </c>
      <c r="AL394" s="17">
        <v>5.6501195174829002</v>
      </c>
      <c r="AM394" s="17" t="s">
        <v>21</v>
      </c>
      <c r="AN394" s="17">
        <v>6.3003207842701201</v>
      </c>
      <c r="AP394" s="17" t="s">
        <v>56</v>
      </c>
      <c r="AQ394" s="17" t="s">
        <v>34</v>
      </c>
      <c r="AR394" s="17">
        <f t="shared" si="52"/>
        <v>0.6502012667872199</v>
      </c>
      <c r="AS394" s="17">
        <f t="shared" ref="AS394:AS410" si="56">AR394*SQRT(AV394)</f>
        <v>1.1261816292211111</v>
      </c>
      <c r="AT394" s="17" t="s">
        <v>156</v>
      </c>
      <c r="AU394" s="17" t="s">
        <v>194</v>
      </c>
      <c r="AV394" s="17">
        <v>3</v>
      </c>
      <c r="AX394" s="18" t="s">
        <v>29</v>
      </c>
      <c r="AY394" s="19">
        <v>2.33597002089512</v>
      </c>
      <c r="AZ394" s="20" t="s">
        <v>21</v>
      </c>
      <c r="BA394" s="19">
        <v>2.9868252821168402</v>
      </c>
      <c r="BB394" s="83">
        <f t="shared" si="54"/>
        <v>0.65085526122172022</v>
      </c>
      <c r="BC394" s="23">
        <f t="shared" si="55"/>
        <v>1.1273143808095329</v>
      </c>
      <c r="BE394" s="19">
        <v>3</v>
      </c>
    </row>
    <row r="395" spans="1:145" x14ac:dyDescent="0.3">
      <c r="A395" s="84" t="s">
        <v>197</v>
      </c>
      <c r="B395" s="11" t="s">
        <v>198</v>
      </c>
      <c r="C395" s="12">
        <v>2007</v>
      </c>
      <c r="D395" s="11" t="s">
        <v>87</v>
      </c>
      <c r="F395" s="13" t="s">
        <v>9</v>
      </c>
      <c r="H395" s="12">
        <v>1</v>
      </c>
      <c r="I395" s="12">
        <v>2003</v>
      </c>
      <c r="K395" s="14">
        <v>1</v>
      </c>
      <c r="L395" s="14">
        <v>3</v>
      </c>
      <c r="M395" s="14">
        <v>1</v>
      </c>
      <c r="N395" s="14">
        <v>1</v>
      </c>
      <c r="O395" s="14" t="s">
        <v>185</v>
      </c>
      <c r="P395" s="14" t="s">
        <v>186</v>
      </c>
      <c r="Q395" s="14" t="s">
        <v>263</v>
      </c>
      <c r="R395" s="12" t="s">
        <v>601</v>
      </c>
      <c r="S395" s="12" t="s">
        <v>187</v>
      </c>
      <c r="T395" s="15" t="s">
        <v>188</v>
      </c>
      <c r="U395" s="35" t="s">
        <v>479</v>
      </c>
      <c r="W395" s="15" t="s">
        <v>163</v>
      </c>
      <c r="X395" s="15" t="s">
        <v>29</v>
      </c>
      <c r="AB395" s="12" t="s">
        <v>189</v>
      </c>
      <c r="AC395" s="12" t="s">
        <v>191</v>
      </c>
      <c r="AD395" s="12" t="s">
        <v>196</v>
      </c>
      <c r="AE395" s="16" t="s">
        <v>200</v>
      </c>
      <c r="AF395" s="12" t="s">
        <v>604</v>
      </c>
      <c r="AH395" s="85" t="s">
        <v>498</v>
      </c>
      <c r="AI395" s="17">
        <v>17.049999999999997</v>
      </c>
      <c r="AJ395" s="17" t="s">
        <v>291</v>
      </c>
      <c r="AK395" s="17" t="s">
        <v>199</v>
      </c>
      <c r="AL395" s="17">
        <v>7.0168043869946599</v>
      </c>
      <c r="AM395" s="17" t="s">
        <v>21</v>
      </c>
      <c r="AN395" s="17">
        <v>8.5528084156003796</v>
      </c>
      <c r="AP395" s="17" t="s">
        <v>56</v>
      </c>
      <c r="AQ395" s="17" t="s">
        <v>34</v>
      </c>
      <c r="AR395" s="17">
        <f t="shared" si="52"/>
        <v>1.5360040286057197</v>
      </c>
      <c r="AS395" s="17">
        <f t="shared" si="56"/>
        <v>2.6604370181755854</v>
      </c>
      <c r="AT395" s="17" t="s">
        <v>156</v>
      </c>
      <c r="AU395" s="17" t="s">
        <v>194</v>
      </c>
      <c r="AV395" s="17">
        <v>3</v>
      </c>
      <c r="AX395" s="18" t="s">
        <v>29</v>
      </c>
      <c r="AY395" s="19">
        <v>4.3355580044013804</v>
      </c>
      <c r="AZ395" s="20" t="s">
        <v>21</v>
      </c>
      <c r="BA395" s="19">
        <v>5.54672299738729</v>
      </c>
      <c r="BB395" s="83">
        <f t="shared" si="54"/>
        <v>1.2111649929859096</v>
      </c>
      <c r="BC395" s="23">
        <f t="shared" si="55"/>
        <v>2.0977993042003984</v>
      </c>
      <c r="BE395" s="19">
        <v>3</v>
      </c>
    </row>
    <row r="396" spans="1:145" x14ac:dyDescent="0.3">
      <c r="A396" s="84" t="s">
        <v>197</v>
      </c>
      <c r="B396" s="11" t="s">
        <v>198</v>
      </c>
      <c r="C396" s="12">
        <v>2007</v>
      </c>
      <c r="D396" s="11" t="s">
        <v>87</v>
      </c>
      <c r="F396" s="13" t="s">
        <v>9</v>
      </c>
      <c r="H396" s="12">
        <v>1</v>
      </c>
      <c r="I396" s="12">
        <v>2003</v>
      </c>
      <c r="K396" s="14">
        <v>1</v>
      </c>
      <c r="L396" s="14">
        <v>3</v>
      </c>
      <c r="M396" s="14">
        <v>1</v>
      </c>
      <c r="N396" s="14">
        <v>1</v>
      </c>
      <c r="O396" s="14" t="s">
        <v>185</v>
      </c>
      <c r="P396" s="14" t="s">
        <v>186</v>
      </c>
      <c r="Q396" s="14" t="s">
        <v>263</v>
      </c>
      <c r="R396" s="12" t="s">
        <v>601</v>
      </c>
      <c r="S396" s="12" t="s">
        <v>187</v>
      </c>
      <c r="T396" s="15" t="s">
        <v>188</v>
      </c>
      <c r="U396" s="35" t="s">
        <v>479</v>
      </c>
      <c r="W396" s="15" t="s">
        <v>163</v>
      </c>
      <c r="X396" s="15" t="s">
        <v>29</v>
      </c>
      <c r="AB396" s="12" t="s">
        <v>189</v>
      </c>
      <c r="AC396" s="12" t="s">
        <v>192</v>
      </c>
      <c r="AD396" s="12" t="s">
        <v>196</v>
      </c>
      <c r="AE396" s="16" t="s">
        <v>200</v>
      </c>
      <c r="AF396" s="12" t="s">
        <v>604</v>
      </c>
      <c r="AH396" s="85" t="s">
        <v>498</v>
      </c>
      <c r="AI396" s="17">
        <v>5.1999999999999957</v>
      </c>
      <c r="AJ396" s="17" t="s">
        <v>291</v>
      </c>
      <c r="AK396" s="17" t="s">
        <v>199</v>
      </c>
      <c r="AL396" s="17">
        <v>6.6827767295700298</v>
      </c>
      <c r="AM396" s="17" t="s">
        <v>21</v>
      </c>
      <c r="AN396" s="17">
        <v>8.4182817604222198</v>
      </c>
      <c r="AP396" s="17" t="s">
        <v>56</v>
      </c>
      <c r="AQ396" s="17" t="s">
        <v>34</v>
      </c>
      <c r="AR396" s="17">
        <f t="shared" si="52"/>
        <v>1.73550503085219</v>
      </c>
      <c r="AS396" s="17">
        <f t="shared" si="56"/>
        <v>3.0059828902273846</v>
      </c>
      <c r="AT396" s="17" t="s">
        <v>156</v>
      </c>
      <c r="AU396" s="17" t="s">
        <v>194</v>
      </c>
      <c r="AV396" s="17">
        <v>3</v>
      </c>
      <c r="AX396" s="18" t="s">
        <v>29</v>
      </c>
      <c r="AY396" s="19">
        <v>5.6655537861372798</v>
      </c>
      <c r="AZ396" s="20" t="s">
        <v>21</v>
      </c>
      <c r="BA396" s="19">
        <v>6.8587666318959597</v>
      </c>
      <c r="BB396" s="83">
        <f t="shared" si="54"/>
        <v>1.1932128457586799</v>
      </c>
      <c r="BC396" s="23">
        <f t="shared" si="55"/>
        <v>2.0667052730978797</v>
      </c>
      <c r="BE396" s="19">
        <v>3</v>
      </c>
    </row>
    <row r="397" spans="1:145" x14ac:dyDescent="0.3">
      <c r="A397" s="84" t="s">
        <v>197</v>
      </c>
      <c r="B397" s="11" t="s">
        <v>198</v>
      </c>
      <c r="C397" s="12">
        <v>2007</v>
      </c>
      <c r="D397" s="11" t="s">
        <v>87</v>
      </c>
      <c r="F397" s="13" t="s">
        <v>9</v>
      </c>
      <c r="H397" s="12">
        <v>1</v>
      </c>
      <c r="I397" s="12">
        <v>2003</v>
      </c>
      <c r="K397" s="14">
        <v>1</v>
      </c>
      <c r="L397" s="14">
        <v>3</v>
      </c>
      <c r="M397" s="14">
        <v>1</v>
      </c>
      <c r="N397" s="14">
        <v>1</v>
      </c>
      <c r="O397" s="14" t="s">
        <v>185</v>
      </c>
      <c r="P397" s="14" t="s">
        <v>186</v>
      </c>
      <c r="Q397" s="14" t="s">
        <v>263</v>
      </c>
      <c r="R397" s="12" t="s">
        <v>601</v>
      </c>
      <c r="S397" s="12" t="s">
        <v>187</v>
      </c>
      <c r="T397" s="15" t="s">
        <v>188</v>
      </c>
      <c r="U397" s="35" t="s">
        <v>479</v>
      </c>
      <c r="W397" s="15" t="s">
        <v>163</v>
      </c>
      <c r="X397" s="15" t="s">
        <v>29</v>
      </c>
      <c r="AB397" s="12" t="s">
        <v>189</v>
      </c>
      <c r="AC397" s="12" t="s">
        <v>193</v>
      </c>
      <c r="AD397" s="12" t="s">
        <v>196</v>
      </c>
      <c r="AE397" s="16" t="s">
        <v>200</v>
      </c>
      <c r="AF397" s="12" t="s">
        <v>604</v>
      </c>
      <c r="AH397" s="85" t="s">
        <v>498</v>
      </c>
      <c r="AI397" s="17">
        <v>52.55</v>
      </c>
      <c r="AJ397" s="17" t="s">
        <v>291</v>
      </c>
      <c r="AK397" s="17" t="s">
        <v>199</v>
      </c>
      <c r="AL397" s="17">
        <v>9.04415443424576</v>
      </c>
      <c r="AM397" s="17" t="s">
        <v>21</v>
      </c>
      <c r="AN397" s="17">
        <v>10.037604679984099</v>
      </c>
      <c r="AP397" s="17" t="s">
        <v>56</v>
      </c>
      <c r="AQ397" s="17" t="s">
        <v>34</v>
      </c>
      <c r="AR397" s="17">
        <f t="shared" si="52"/>
        <v>0.99345024573833918</v>
      </c>
      <c r="AS397" s="17">
        <f t="shared" si="56"/>
        <v>1.7207063004105898</v>
      </c>
      <c r="AT397" s="17" t="s">
        <v>156</v>
      </c>
      <c r="AU397" s="17" t="s">
        <v>194</v>
      </c>
      <c r="AV397" s="17">
        <v>3</v>
      </c>
      <c r="AX397" s="18" t="s">
        <v>29</v>
      </c>
      <c r="AY397" s="19">
        <v>5.6757560993155902</v>
      </c>
      <c r="AZ397" s="20" t="s">
        <v>21</v>
      </c>
      <c r="BA397" s="19">
        <v>6.8689035456308201</v>
      </c>
      <c r="BB397" s="83">
        <f t="shared" si="54"/>
        <v>1.1931474463152298</v>
      </c>
      <c r="BC397" s="23">
        <f t="shared" si="55"/>
        <v>2.0665919979390375</v>
      </c>
      <c r="BE397" s="19">
        <v>3</v>
      </c>
    </row>
    <row r="398" spans="1:145" x14ac:dyDescent="0.3">
      <c r="A398" s="84" t="s">
        <v>197</v>
      </c>
      <c r="B398" s="11" t="s">
        <v>198</v>
      </c>
      <c r="C398" s="12">
        <v>2007</v>
      </c>
      <c r="D398" s="11" t="s">
        <v>87</v>
      </c>
      <c r="F398" s="13" t="s">
        <v>9</v>
      </c>
      <c r="H398" s="12">
        <v>1</v>
      </c>
      <c r="I398" s="12">
        <v>2003</v>
      </c>
      <c r="K398" s="14">
        <v>1</v>
      </c>
      <c r="L398" s="14">
        <v>3</v>
      </c>
      <c r="M398" s="14">
        <v>1</v>
      </c>
      <c r="N398" s="14">
        <v>1</v>
      </c>
      <c r="O398" s="14" t="s">
        <v>185</v>
      </c>
      <c r="P398" s="14" t="s">
        <v>186</v>
      </c>
      <c r="Q398" s="14" t="s">
        <v>263</v>
      </c>
      <c r="R398" s="12" t="s">
        <v>601</v>
      </c>
      <c r="S398" s="12" t="s">
        <v>187</v>
      </c>
      <c r="T398" s="15" t="s">
        <v>188</v>
      </c>
      <c r="U398" s="35" t="s">
        <v>479</v>
      </c>
      <c r="W398" s="15" t="s">
        <v>163</v>
      </c>
      <c r="X398" s="15" t="s">
        <v>29</v>
      </c>
      <c r="AB398" s="12" t="s">
        <v>189</v>
      </c>
      <c r="AC398" s="12" t="s">
        <v>190</v>
      </c>
      <c r="AD398" s="12" t="s">
        <v>49</v>
      </c>
      <c r="AE398" s="16" t="s">
        <v>200</v>
      </c>
      <c r="AF398" s="12" t="s">
        <v>604</v>
      </c>
      <c r="AH398" s="85" t="s">
        <v>498</v>
      </c>
      <c r="AI398" s="17">
        <v>1.7999999999999989</v>
      </c>
      <c r="AJ398" s="17" t="s">
        <v>291</v>
      </c>
      <c r="AK398" s="17" t="s">
        <v>199</v>
      </c>
      <c r="AL398" s="17">
        <v>119.761000587681</v>
      </c>
      <c r="AM398" s="17" t="s">
        <v>21</v>
      </c>
      <c r="AN398" s="17">
        <v>141.677713153269</v>
      </c>
      <c r="AP398" s="17" t="s">
        <v>56</v>
      </c>
      <c r="AQ398" s="17" t="s">
        <v>34</v>
      </c>
      <c r="AR398" s="17">
        <f t="shared" si="52"/>
        <v>21.916712565588</v>
      </c>
      <c r="AS398" s="17">
        <f t="shared" si="56"/>
        <v>37.960859698481656</v>
      </c>
      <c r="AT398" s="17" t="s">
        <v>156</v>
      </c>
      <c r="AU398" s="17" t="s">
        <v>194</v>
      </c>
      <c r="AV398" s="17">
        <v>3</v>
      </c>
      <c r="AX398" s="18" t="s">
        <v>29</v>
      </c>
      <c r="AY398" s="19">
        <v>5.0974155174367297</v>
      </c>
      <c r="AZ398" s="20" t="s">
        <v>21</v>
      </c>
      <c r="BA398" s="19">
        <v>7.0454623317002696</v>
      </c>
      <c r="BB398" s="83">
        <f t="shared" si="54"/>
        <v>1.9480468142635399</v>
      </c>
      <c r="BC398" s="23">
        <f t="shared" si="55"/>
        <v>3.374116057827143</v>
      </c>
      <c r="BE398" s="19">
        <v>3</v>
      </c>
    </row>
    <row r="399" spans="1:145" x14ac:dyDescent="0.3">
      <c r="A399" s="84" t="s">
        <v>197</v>
      </c>
      <c r="B399" s="11" t="s">
        <v>198</v>
      </c>
      <c r="C399" s="12">
        <v>2007</v>
      </c>
      <c r="D399" s="11" t="s">
        <v>87</v>
      </c>
      <c r="F399" s="13" t="s">
        <v>9</v>
      </c>
      <c r="H399" s="12">
        <v>1</v>
      </c>
      <c r="I399" s="12">
        <v>2003</v>
      </c>
      <c r="K399" s="14">
        <v>1</v>
      </c>
      <c r="L399" s="14">
        <v>3</v>
      </c>
      <c r="M399" s="14">
        <v>1</v>
      </c>
      <c r="N399" s="14">
        <v>1</v>
      </c>
      <c r="O399" s="14" t="s">
        <v>185</v>
      </c>
      <c r="P399" s="14" t="s">
        <v>186</v>
      </c>
      <c r="Q399" s="14" t="s">
        <v>263</v>
      </c>
      <c r="R399" s="12" t="s">
        <v>601</v>
      </c>
      <c r="S399" s="12" t="s">
        <v>187</v>
      </c>
      <c r="T399" s="15" t="s">
        <v>188</v>
      </c>
      <c r="U399" s="35" t="s">
        <v>479</v>
      </c>
      <c r="W399" s="15" t="s">
        <v>163</v>
      </c>
      <c r="X399" s="15" t="s">
        <v>29</v>
      </c>
      <c r="AB399" s="12" t="s">
        <v>189</v>
      </c>
      <c r="AC399" s="12" t="s">
        <v>191</v>
      </c>
      <c r="AD399" s="12" t="s">
        <v>49</v>
      </c>
      <c r="AE399" s="16" t="s">
        <v>200</v>
      </c>
      <c r="AF399" s="12" t="s">
        <v>604</v>
      </c>
      <c r="AH399" s="85" t="s">
        <v>498</v>
      </c>
      <c r="AI399" s="17">
        <v>17.049999999999997</v>
      </c>
      <c r="AJ399" s="17" t="s">
        <v>291</v>
      </c>
      <c r="AK399" s="17" t="s">
        <v>199</v>
      </c>
      <c r="AL399" s="17">
        <v>106.062215218061</v>
      </c>
      <c r="AM399" s="17" t="s">
        <v>21</v>
      </c>
      <c r="AN399" s="17">
        <v>127.979323085356</v>
      </c>
      <c r="AP399" s="17" t="s">
        <v>56</v>
      </c>
      <c r="AQ399" s="17" t="s">
        <v>34</v>
      </c>
      <c r="AR399" s="17">
        <f t="shared" si="52"/>
        <v>21.917107867295002</v>
      </c>
      <c r="AS399" s="17">
        <f t="shared" si="56"/>
        <v>37.961544381122501</v>
      </c>
      <c r="AT399" s="17" t="s">
        <v>156</v>
      </c>
      <c r="AU399" s="17" t="s">
        <v>194</v>
      </c>
      <c r="AV399" s="17">
        <v>3</v>
      </c>
      <c r="AX399" s="18" t="s">
        <v>29</v>
      </c>
      <c r="AY399" s="19">
        <v>10.1469995282732</v>
      </c>
      <c r="AZ399" s="20" t="s">
        <v>21</v>
      </c>
      <c r="BA399" s="19">
        <v>13.3149474116961</v>
      </c>
      <c r="BB399" s="83">
        <f t="shared" si="54"/>
        <v>3.1679478834228991</v>
      </c>
      <c r="BC399" s="23">
        <f t="shared" si="55"/>
        <v>5.4870466898187473</v>
      </c>
      <c r="BE399" s="19">
        <v>3</v>
      </c>
    </row>
    <row r="400" spans="1:145" x14ac:dyDescent="0.3">
      <c r="A400" s="84" t="s">
        <v>197</v>
      </c>
      <c r="B400" s="11" t="s">
        <v>198</v>
      </c>
      <c r="C400" s="12">
        <v>2007</v>
      </c>
      <c r="D400" s="11" t="s">
        <v>87</v>
      </c>
      <c r="F400" s="13" t="s">
        <v>9</v>
      </c>
      <c r="H400" s="12">
        <v>1</v>
      </c>
      <c r="I400" s="12">
        <v>2003</v>
      </c>
      <c r="K400" s="14">
        <v>1</v>
      </c>
      <c r="L400" s="14">
        <v>3</v>
      </c>
      <c r="M400" s="14">
        <v>1</v>
      </c>
      <c r="N400" s="14">
        <v>1</v>
      </c>
      <c r="O400" s="14" t="s">
        <v>185</v>
      </c>
      <c r="P400" s="14" t="s">
        <v>186</v>
      </c>
      <c r="Q400" s="14" t="s">
        <v>263</v>
      </c>
      <c r="R400" s="12" t="s">
        <v>601</v>
      </c>
      <c r="S400" s="12" t="s">
        <v>187</v>
      </c>
      <c r="T400" s="15" t="s">
        <v>188</v>
      </c>
      <c r="U400" s="35" t="s">
        <v>479</v>
      </c>
      <c r="W400" s="15" t="s">
        <v>163</v>
      </c>
      <c r="X400" s="15" t="s">
        <v>29</v>
      </c>
      <c r="AB400" s="12" t="s">
        <v>189</v>
      </c>
      <c r="AC400" s="12" t="s">
        <v>192</v>
      </c>
      <c r="AD400" s="12" t="s">
        <v>49</v>
      </c>
      <c r="AE400" s="16" t="s">
        <v>200</v>
      </c>
      <c r="AF400" s="12" t="s">
        <v>604</v>
      </c>
      <c r="AH400" s="85" t="s">
        <v>498</v>
      </c>
      <c r="AI400" s="17">
        <v>5.1999999999999957</v>
      </c>
      <c r="AJ400" s="17" t="s">
        <v>291</v>
      </c>
      <c r="AK400" s="17" t="s">
        <v>199</v>
      </c>
      <c r="AL400" s="17">
        <v>60.219866809678003</v>
      </c>
      <c r="AM400" s="17" t="s">
        <v>21</v>
      </c>
      <c r="AN400" s="17">
        <v>93.584121521015504</v>
      </c>
      <c r="AP400" s="17" t="s">
        <v>56</v>
      </c>
      <c r="AQ400" s="17" t="s">
        <v>34</v>
      </c>
      <c r="AR400" s="17">
        <f t="shared" si="52"/>
        <v>33.364254711337502</v>
      </c>
      <c r="AS400" s="17">
        <f t="shared" si="56"/>
        <v>57.788584316705837</v>
      </c>
      <c r="AT400" s="17" t="s">
        <v>156</v>
      </c>
      <c r="AU400" s="17" t="s">
        <v>194</v>
      </c>
      <c r="AV400" s="17">
        <v>3</v>
      </c>
      <c r="AX400" s="18" t="s">
        <v>29</v>
      </c>
      <c r="AY400" s="19">
        <v>9.1128902616106302</v>
      </c>
      <c r="AZ400" s="20" t="s">
        <v>21</v>
      </c>
      <c r="BA400" s="19">
        <v>11.7922452346378</v>
      </c>
      <c r="BB400" s="83">
        <f t="shared" si="54"/>
        <v>2.67935497302717</v>
      </c>
      <c r="BC400" s="23">
        <f t="shared" si="55"/>
        <v>4.6407789447953967</v>
      </c>
      <c r="BE400" s="19">
        <v>3</v>
      </c>
    </row>
    <row r="401" spans="1:112" x14ac:dyDescent="0.3">
      <c r="A401" s="84" t="s">
        <v>197</v>
      </c>
      <c r="B401" s="11" t="s">
        <v>198</v>
      </c>
      <c r="C401" s="12">
        <v>2007</v>
      </c>
      <c r="D401" s="11" t="s">
        <v>87</v>
      </c>
      <c r="F401" s="13" t="s">
        <v>9</v>
      </c>
      <c r="H401" s="12">
        <v>1</v>
      </c>
      <c r="I401" s="12">
        <v>2003</v>
      </c>
      <c r="K401" s="14">
        <v>1</v>
      </c>
      <c r="L401" s="14">
        <v>3</v>
      </c>
      <c r="M401" s="14">
        <v>1</v>
      </c>
      <c r="N401" s="14">
        <v>1</v>
      </c>
      <c r="O401" s="14" t="s">
        <v>185</v>
      </c>
      <c r="P401" s="14" t="s">
        <v>186</v>
      </c>
      <c r="Q401" s="14" t="s">
        <v>263</v>
      </c>
      <c r="R401" s="12" t="s">
        <v>601</v>
      </c>
      <c r="S401" s="12" t="s">
        <v>187</v>
      </c>
      <c r="T401" s="15" t="s">
        <v>188</v>
      </c>
      <c r="U401" s="35" t="s">
        <v>479</v>
      </c>
      <c r="W401" s="15" t="s">
        <v>163</v>
      </c>
      <c r="X401" s="15" t="s">
        <v>29</v>
      </c>
      <c r="AB401" s="12" t="s">
        <v>189</v>
      </c>
      <c r="AC401" s="12" t="s">
        <v>193</v>
      </c>
      <c r="AD401" s="12" t="s">
        <v>49</v>
      </c>
      <c r="AE401" s="16" t="s">
        <v>200</v>
      </c>
      <c r="AF401" s="12" t="s">
        <v>604</v>
      </c>
      <c r="AH401" s="85" t="s">
        <v>498</v>
      </c>
      <c r="AI401" s="17">
        <v>52.55</v>
      </c>
      <c r="AJ401" s="17" t="s">
        <v>291</v>
      </c>
      <c r="AK401" s="17" t="s">
        <v>199</v>
      </c>
      <c r="AL401" s="17">
        <v>66.004711996352597</v>
      </c>
      <c r="AM401" s="17" t="s">
        <v>21</v>
      </c>
      <c r="AN401" s="17">
        <v>94.0118379684654</v>
      </c>
      <c r="AP401" s="17" t="s">
        <v>56</v>
      </c>
      <c r="AQ401" s="17" t="s">
        <v>34</v>
      </c>
      <c r="AR401" s="17">
        <f t="shared" si="52"/>
        <v>28.007125972112803</v>
      </c>
      <c r="AS401" s="17">
        <f t="shared" si="56"/>
        <v>48.509765157681258</v>
      </c>
      <c r="AT401" s="17" t="s">
        <v>156</v>
      </c>
      <c r="AU401" s="17" t="s">
        <v>194</v>
      </c>
      <c r="AV401" s="17">
        <v>3</v>
      </c>
      <c r="AX401" s="18" t="s">
        <v>29</v>
      </c>
      <c r="AY401" s="19">
        <v>13.677834379125899</v>
      </c>
      <c r="AZ401" s="20" t="s">
        <v>21</v>
      </c>
      <c r="BA401" s="19">
        <v>20.012148939141898</v>
      </c>
      <c r="BB401" s="83">
        <f t="shared" si="54"/>
        <v>6.3343145600159989</v>
      </c>
      <c r="BC401" s="23">
        <f t="shared" si="55"/>
        <v>10.971354649071008</v>
      </c>
      <c r="BE401" s="19">
        <v>3</v>
      </c>
    </row>
    <row r="402" spans="1:112" s="96" customFormat="1" x14ac:dyDescent="0.3">
      <c r="A402" s="84" t="s">
        <v>197</v>
      </c>
      <c r="B402" s="84" t="s">
        <v>198</v>
      </c>
      <c r="C402" s="87">
        <v>2007</v>
      </c>
      <c r="D402" s="84" t="s">
        <v>87</v>
      </c>
      <c r="E402" s="87"/>
      <c r="F402" s="88" t="s">
        <v>9</v>
      </c>
      <c r="G402" s="88"/>
      <c r="H402" s="87">
        <v>1</v>
      </c>
      <c r="I402" s="87">
        <v>2003</v>
      </c>
      <c r="J402" s="87"/>
      <c r="K402" s="89">
        <v>1</v>
      </c>
      <c r="L402" s="89">
        <v>3</v>
      </c>
      <c r="M402" s="89">
        <v>1</v>
      </c>
      <c r="N402" s="89">
        <v>1</v>
      </c>
      <c r="O402" s="89" t="s">
        <v>185</v>
      </c>
      <c r="P402" s="89" t="s">
        <v>186</v>
      </c>
      <c r="Q402" s="89" t="s">
        <v>263</v>
      </c>
      <c r="R402" s="12" t="s">
        <v>601</v>
      </c>
      <c r="S402" s="87" t="s">
        <v>187</v>
      </c>
      <c r="T402" s="90" t="s">
        <v>188</v>
      </c>
      <c r="U402" s="91" t="s">
        <v>479</v>
      </c>
      <c r="V402" s="90"/>
      <c r="W402" s="90" t="s">
        <v>163</v>
      </c>
      <c r="X402" s="90" t="s">
        <v>29</v>
      </c>
      <c r="Y402" s="90"/>
      <c r="Z402" s="90"/>
      <c r="AA402" s="90"/>
      <c r="AB402" s="87" t="s">
        <v>189</v>
      </c>
      <c r="AC402" s="87" t="s">
        <v>190</v>
      </c>
      <c r="AD402" s="87" t="s">
        <v>196</v>
      </c>
      <c r="AE402" s="87" t="s">
        <v>591</v>
      </c>
      <c r="AF402" s="12" t="s">
        <v>604</v>
      </c>
      <c r="AG402" s="85"/>
      <c r="AH402" s="85" t="s">
        <v>498</v>
      </c>
      <c r="AI402" s="85">
        <v>1.7999999999999989</v>
      </c>
      <c r="AJ402" s="85" t="s">
        <v>291</v>
      </c>
      <c r="AK402" s="85" t="s">
        <v>81</v>
      </c>
      <c r="AL402" s="85">
        <v>2.6612829419019599</v>
      </c>
      <c r="AM402" s="85" t="s">
        <v>21</v>
      </c>
      <c r="AN402" s="85">
        <v>3.3255381182530899</v>
      </c>
      <c r="AO402" s="85"/>
      <c r="AP402" s="85" t="s">
        <v>56</v>
      </c>
      <c r="AQ402" s="85" t="s">
        <v>34</v>
      </c>
      <c r="AR402" s="85">
        <f t="shared" si="52"/>
        <v>0.66425517635112996</v>
      </c>
      <c r="AS402" s="85">
        <f t="shared" si="56"/>
        <v>1.1505237146307816</v>
      </c>
      <c r="AT402" s="85" t="s">
        <v>156</v>
      </c>
      <c r="AU402" s="85" t="s">
        <v>194</v>
      </c>
      <c r="AV402" s="85">
        <v>3</v>
      </c>
      <c r="AW402" s="85"/>
      <c r="AX402" s="92" t="s">
        <v>29</v>
      </c>
      <c r="AY402" s="32">
        <v>0</v>
      </c>
      <c r="AZ402" s="86" t="s">
        <v>21</v>
      </c>
      <c r="BA402" s="32">
        <v>0</v>
      </c>
      <c r="BB402" s="93">
        <f t="shared" si="54"/>
        <v>0</v>
      </c>
      <c r="BC402" s="32">
        <f t="shared" si="55"/>
        <v>0</v>
      </c>
      <c r="BD402" s="32"/>
      <c r="BE402" s="32">
        <v>3</v>
      </c>
      <c r="BF402" s="94"/>
      <c r="BG402" s="87"/>
      <c r="BH402" s="87"/>
      <c r="BI402" s="87"/>
      <c r="BJ402" s="87"/>
      <c r="BK402" s="87"/>
      <c r="BL402" s="87"/>
      <c r="BM402" s="87"/>
      <c r="BN402" s="87"/>
      <c r="BO402" s="87"/>
      <c r="BP402" s="95"/>
      <c r="BQ402" s="95"/>
      <c r="BR402" s="95"/>
      <c r="BS402" s="95"/>
      <c r="BT402" s="95"/>
      <c r="BU402" s="95"/>
      <c r="BV402" s="95"/>
      <c r="BW402" s="95"/>
      <c r="BX402" s="95"/>
      <c r="BY402" s="95"/>
      <c r="BZ402" s="95"/>
      <c r="CA402" s="95"/>
      <c r="CB402" s="95"/>
      <c r="CC402" s="95"/>
      <c r="CD402" s="95"/>
      <c r="CE402" s="95"/>
      <c r="CF402" s="95"/>
      <c r="CG402" s="95"/>
      <c r="CH402" s="88"/>
      <c r="CI402" s="88"/>
      <c r="CJ402" s="88"/>
      <c r="CK402" s="88"/>
      <c r="CL402" s="88"/>
      <c r="CM402" s="88"/>
      <c r="CN402" s="88"/>
      <c r="CO402" s="88"/>
      <c r="CP402" s="88"/>
      <c r="CQ402" s="95"/>
      <c r="CR402" s="95"/>
      <c r="CS402" s="95"/>
      <c r="CT402" s="95"/>
      <c r="CU402" s="95"/>
      <c r="CV402" s="95"/>
      <c r="CW402" s="95"/>
      <c r="CX402" s="95"/>
      <c r="CY402" s="95"/>
      <c r="CZ402" s="88"/>
      <c r="DA402" s="88"/>
      <c r="DB402" s="88"/>
      <c r="DC402" s="88"/>
      <c r="DD402" s="88"/>
      <c r="DE402" s="88"/>
      <c r="DF402" s="88"/>
      <c r="DG402" s="88"/>
      <c r="DH402" s="88"/>
    </row>
    <row r="403" spans="1:112" s="96" customFormat="1" x14ac:dyDescent="0.3">
      <c r="A403" s="84" t="s">
        <v>197</v>
      </c>
      <c r="B403" s="84" t="s">
        <v>198</v>
      </c>
      <c r="C403" s="87">
        <v>2007</v>
      </c>
      <c r="D403" s="84" t="s">
        <v>87</v>
      </c>
      <c r="E403" s="87"/>
      <c r="F403" s="88" t="s">
        <v>9</v>
      </c>
      <c r="G403" s="88"/>
      <c r="H403" s="87">
        <v>1</v>
      </c>
      <c r="I403" s="87">
        <v>2003</v>
      </c>
      <c r="J403" s="87"/>
      <c r="K403" s="89">
        <v>1</v>
      </c>
      <c r="L403" s="89">
        <v>3</v>
      </c>
      <c r="M403" s="89">
        <v>1</v>
      </c>
      <c r="N403" s="89">
        <v>1</v>
      </c>
      <c r="O403" s="89" t="s">
        <v>185</v>
      </c>
      <c r="P403" s="89" t="s">
        <v>186</v>
      </c>
      <c r="Q403" s="89" t="s">
        <v>263</v>
      </c>
      <c r="R403" s="12" t="s">
        <v>601</v>
      </c>
      <c r="S403" s="87" t="s">
        <v>187</v>
      </c>
      <c r="T403" s="90" t="s">
        <v>188</v>
      </c>
      <c r="U403" s="91" t="s">
        <v>479</v>
      </c>
      <c r="V403" s="90"/>
      <c r="W403" s="90" t="s">
        <v>163</v>
      </c>
      <c r="X403" s="90" t="s">
        <v>29</v>
      </c>
      <c r="Y403" s="90"/>
      <c r="Z403" s="90"/>
      <c r="AA403" s="90"/>
      <c r="AB403" s="87" t="s">
        <v>189</v>
      </c>
      <c r="AC403" s="87" t="s">
        <v>191</v>
      </c>
      <c r="AD403" s="87" t="s">
        <v>196</v>
      </c>
      <c r="AE403" s="87" t="s">
        <v>591</v>
      </c>
      <c r="AF403" s="12" t="s">
        <v>604</v>
      </c>
      <c r="AG403" s="85"/>
      <c r="AH403" s="85" t="s">
        <v>498</v>
      </c>
      <c r="AI403" s="85">
        <v>17.049999999999997</v>
      </c>
      <c r="AJ403" s="85" t="s">
        <v>291</v>
      </c>
      <c r="AK403" s="85" t="s">
        <v>81</v>
      </c>
      <c r="AL403" s="85">
        <v>2.3148389458591301</v>
      </c>
      <c r="AM403" s="85" t="s">
        <v>21</v>
      </c>
      <c r="AN403" s="85">
        <v>2.9789895274495799</v>
      </c>
      <c r="AO403" s="85"/>
      <c r="AP403" s="85" t="s">
        <v>56</v>
      </c>
      <c r="AQ403" s="85" t="s">
        <v>34</v>
      </c>
      <c r="AR403" s="85">
        <f t="shared" si="52"/>
        <v>0.66415058159044982</v>
      </c>
      <c r="AS403" s="85">
        <f t="shared" si="56"/>
        <v>1.1503425511910781</v>
      </c>
      <c r="AT403" s="85" t="s">
        <v>156</v>
      </c>
      <c r="AU403" s="85" t="s">
        <v>194</v>
      </c>
      <c r="AV403" s="85">
        <v>3</v>
      </c>
      <c r="AW403" s="85"/>
      <c r="AX403" s="92" t="s">
        <v>29</v>
      </c>
      <c r="AY403" s="32">
        <v>0.32072675926208299</v>
      </c>
      <c r="AZ403" s="86" t="s">
        <v>21</v>
      </c>
      <c r="BA403" s="32">
        <v>0.64669633090295797</v>
      </c>
      <c r="BB403" s="93">
        <f t="shared" si="54"/>
        <v>0.32596957164087498</v>
      </c>
      <c r="BC403" s="32">
        <f t="shared" si="55"/>
        <v>0.5645958598034585</v>
      </c>
      <c r="BD403" s="32"/>
      <c r="BE403" s="32">
        <v>3</v>
      </c>
      <c r="BF403" s="94"/>
      <c r="BG403" s="87"/>
      <c r="BH403" s="87"/>
      <c r="BI403" s="87"/>
      <c r="BJ403" s="87"/>
      <c r="BK403" s="87"/>
      <c r="BL403" s="87"/>
      <c r="BM403" s="87"/>
      <c r="BN403" s="87"/>
      <c r="BO403" s="87"/>
      <c r="BP403" s="95"/>
      <c r="BQ403" s="95"/>
      <c r="BR403" s="95"/>
      <c r="BS403" s="95"/>
      <c r="BT403" s="95"/>
      <c r="BU403" s="95"/>
      <c r="BV403" s="95"/>
      <c r="BW403" s="95"/>
      <c r="BX403" s="95"/>
      <c r="BY403" s="95"/>
      <c r="BZ403" s="95"/>
      <c r="CA403" s="95"/>
      <c r="CB403" s="95"/>
      <c r="CC403" s="95"/>
      <c r="CD403" s="95"/>
      <c r="CE403" s="95"/>
      <c r="CF403" s="95"/>
      <c r="CG403" s="95"/>
      <c r="CH403" s="88"/>
      <c r="CI403" s="88"/>
      <c r="CJ403" s="88"/>
      <c r="CK403" s="88"/>
      <c r="CL403" s="88"/>
      <c r="CM403" s="88"/>
      <c r="CN403" s="88"/>
      <c r="CO403" s="88"/>
      <c r="CP403" s="88"/>
      <c r="CQ403" s="95"/>
      <c r="CR403" s="95"/>
      <c r="CS403" s="95"/>
      <c r="CT403" s="95"/>
      <c r="CU403" s="95"/>
      <c r="CV403" s="95"/>
      <c r="CW403" s="95"/>
      <c r="CX403" s="95"/>
      <c r="CY403" s="95"/>
      <c r="CZ403" s="88"/>
      <c r="DA403" s="88"/>
      <c r="DB403" s="88"/>
      <c r="DC403" s="88"/>
      <c r="DD403" s="88"/>
      <c r="DE403" s="88"/>
      <c r="DF403" s="88"/>
      <c r="DG403" s="88"/>
      <c r="DH403" s="88"/>
    </row>
    <row r="404" spans="1:112" s="96" customFormat="1" x14ac:dyDescent="0.3">
      <c r="A404" s="84" t="s">
        <v>197</v>
      </c>
      <c r="B404" s="84" t="s">
        <v>198</v>
      </c>
      <c r="C404" s="87">
        <v>2007</v>
      </c>
      <c r="D404" s="84" t="s">
        <v>87</v>
      </c>
      <c r="E404" s="87"/>
      <c r="F404" s="88" t="s">
        <v>9</v>
      </c>
      <c r="G404" s="88"/>
      <c r="H404" s="87">
        <v>1</v>
      </c>
      <c r="I404" s="87">
        <v>2003</v>
      </c>
      <c r="J404" s="87"/>
      <c r="K404" s="89">
        <v>1</v>
      </c>
      <c r="L404" s="89">
        <v>3</v>
      </c>
      <c r="M404" s="89">
        <v>1</v>
      </c>
      <c r="N404" s="89">
        <v>1</v>
      </c>
      <c r="O404" s="89" t="s">
        <v>185</v>
      </c>
      <c r="P404" s="89" t="s">
        <v>186</v>
      </c>
      <c r="Q404" s="89" t="s">
        <v>263</v>
      </c>
      <c r="R404" s="12" t="s">
        <v>601</v>
      </c>
      <c r="S404" s="87" t="s">
        <v>187</v>
      </c>
      <c r="T404" s="90" t="s">
        <v>188</v>
      </c>
      <c r="U404" s="91" t="s">
        <v>479</v>
      </c>
      <c r="V404" s="90"/>
      <c r="W404" s="90" t="s">
        <v>163</v>
      </c>
      <c r="X404" s="90" t="s">
        <v>29</v>
      </c>
      <c r="Y404" s="90"/>
      <c r="Z404" s="90"/>
      <c r="AA404" s="90"/>
      <c r="AB404" s="87" t="s">
        <v>189</v>
      </c>
      <c r="AC404" s="87" t="s">
        <v>192</v>
      </c>
      <c r="AD404" s="87" t="s">
        <v>196</v>
      </c>
      <c r="AE404" s="87" t="s">
        <v>591</v>
      </c>
      <c r="AF404" s="12" t="s">
        <v>604</v>
      </c>
      <c r="AG404" s="85"/>
      <c r="AH404" s="85" t="s">
        <v>498</v>
      </c>
      <c r="AI404" s="85">
        <v>5.1999999999999957</v>
      </c>
      <c r="AJ404" s="85" t="s">
        <v>291</v>
      </c>
      <c r="AK404" s="85" t="s">
        <v>81</v>
      </c>
      <c r="AL404" s="85">
        <v>3.30838457750253</v>
      </c>
      <c r="AM404" s="85" t="s">
        <v>21</v>
      </c>
      <c r="AN404" s="85">
        <v>3.6345633386647598</v>
      </c>
      <c r="AO404" s="85"/>
      <c r="AP404" s="85" t="s">
        <v>56</v>
      </c>
      <c r="AQ404" s="85" t="s">
        <v>34</v>
      </c>
      <c r="AR404" s="85">
        <f t="shared" si="52"/>
        <v>0.32617876116222977</v>
      </c>
      <c r="AS404" s="85">
        <f t="shared" si="56"/>
        <v>0.56495818668285602</v>
      </c>
      <c r="AT404" s="85" t="s">
        <v>156</v>
      </c>
      <c r="AU404" s="85" t="s">
        <v>194</v>
      </c>
      <c r="AV404" s="85">
        <v>3</v>
      </c>
      <c r="AW404" s="85"/>
      <c r="AX404" s="92" t="s">
        <v>29</v>
      </c>
      <c r="AY404" s="32">
        <v>0</v>
      </c>
      <c r="AZ404" s="86" t="s">
        <v>21</v>
      </c>
      <c r="BA404" s="32">
        <v>0</v>
      </c>
      <c r="BB404" s="93">
        <f t="shared" si="54"/>
        <v>0</v>
      </c>
      <c r="BC404" s="32">
        <f t="shared" si="55"/>
        <v>0</v>
      </c>
      <c r="BD404" s="32"/>
      <c r="BE404" s="32">
        <v>3</v>
      </c>
      <c r="BF404" s="94"/>
      <c r="BG404" s="87"/>
      <c r="BH404" s="87"/>
      <c r="BI404" s="87"/>
      <c r="BJ404" s="87"/>
      <c r="BK404" s="87"/>
      <c r="BL404" s="87"/>
      <c r="BM404" s="87"/>
      <c r="BN404" s="87"/>
      <c r="BO404" s="87"/>
      <c r="BP404" s="95"/>
      <c r="BQ404" s="95"/>
      <c r="BR404" s="95"/>
      <c r="BS404" s="95"/>
      <c r="BT404" s="95"/>
      <c r="BU404" s="95"/>
      <c r="BV404" s="95"/>
      <c r="BW404" s="95"/>
      <c r="BX404" s="95"/>
      <c r="BY404" s="95"/>
      <c r="BZ404" s="95"/>
      <c r="CA404" s="95"/>
      <c r="CB404" s="95"/>
      <c r="CC404" s="95"/>
      <c r="CD404" s="95"/>
      <c r="CE404" s="95"/>
      <c r="CF404" s="95"/>
      <c r="CG404" s="95"/>
      <c r="CH404" s="88"/>
      <c r="CI404" s="88"/>
      <c r="CJ404" s="88"/>
      <c r="CK404" s="88"/>
      <c r="CL404" s="88"/>
      <c r="CM404" s="88"/>
      <c r="CN404" s="88"/>
      <c r="CO404" s="88"/>
      <c r="CP404" s="88"/>
      <c r="CQ404" s="95"/>
      <c r="CR404" s="95"/>
      <c r="CS404" s="95"/>
      <c r="CT404" s="95"/>
      <c r="CU404" s="95"/>
      <c r="CV404" s="95"/>
      <c r="CW404" s="95"/>
      <c r="CX404" s="95"/>
      <c r="CY404" s="95"/>
      <c r="CZ404" s="88"/>
      <c r="DA404" s="88"/>
      <c r="DB404" s="88"/>
      <c r="DC404" s="88"/>
      <c r="DD404" s="88"/>
      <c r="DE404" s="88"/>
      <c r="DF404" s="88"/>
      <c r="DG404" s="88"/>
      <c r="DH404" s="88"/>
    </row>
    <row r="405" spans="1:112" s="96" customFormat="1" x14ac:dyDescent="0.3">
      <c r="A405" s="84" t="s">
        <v>197</v>
      </c>
      <c r="B405" s="84" t="s">
        <v>198</v>
      </c>
      <c r="C405" s="87">
        <v>2007</v>
      </c>
      <c r="D405" s="84" t="s">
        <v>87</v>
      </c>
      <c r="E405" s="87"/>
      <c r="F405" s="88" t="s">
        <v>9</v>
      </c>
      <c r="G405" s="88"/>
      <c r="H405" s="87">
        <v>1</v>
      </c>
      <c r="I405" s="87">
        <v>2003</v>
      </c>
      <c r="J405" s="87"/>
      <c r="K405" s="89">
        <v>1</v>
      </c>
      <c r="L405" s="89">
        <v>3</v>
      </c>
      <c r="M405" s="89">
        <v>1</v>
      </c>
      <c r="N405" s="89">
        <v>1</v>
      </c>
      <c r="O405" s="89" t="s">
        <v>185</v>
      </c>
      <c r="P405" s="89" t="s">
        <v>186</v>
      </c>
      <c r="Q405" s="89" t="s">
        <v>263</v>
      </c>
      <c r="R405" s="12" t="s">
        <v>601</v>
      </c>
      <c r="S405" s="87" t="s">
        <v>187</v>
      </c>
      <c r="T405" s="90" t="s">
        <v>188</v>
      </c>
      <c r="U405" s="91" t="s">
        <v>479</v>
      </c>
      <c r="V405" s="90"/>
      <c r="W405" s="90" t="s">
        <v>163</v>
      </c>
      <c r="X405" s="90" t="s">
        <v>29</v>
      </c>
      <c r="Y405" s="90"/>
      <c r="Z405" s="90"/>
      <c r="AA405" s="90"/>
      <c r="AB405" s="87" t="s">
        <v>189</v>
      </c>
      <c r="AC405" s="87" t="s">
        <v>193</v>
      </c>
      <c r="AD405" s="87" t="s">
        <v>196</v>
      </c>
      <c r="AE405" s="87" t="s">
        <v>591</v>
      </c>
      <c r="AF405" s="12" t="s">
        <v>604</v>
      </c>
      <c r="AG405" s="85"/>
      <c r="AH405" s="85" t="s">
        <v>498</v>
      </c>
      <c r="AI405" s="85">
        <v>52.55</v>
      </c>
      <c r="AJ405" s="85" t="s">
        <v>291</v>
      </c>
      <c r="AK405" s="85" t="s">
        <v>81</v>
      </c>
      <c r="AL405" s="85">
        <v>2.6360756045795002</v>
      </c>
      <c r="AM405" s="85" t="s">
        <v>21</v>
      </c>
      <c r="AN405" s="85">
        <v>2.9623589605023999</v>
      </c>
      <c r="AO405" s="85"/>
      <c r="AP405" s="85" t="s">
        <v>56</v>
      </c>
      <c r="AQ405" s="85" t="s">
        <v>34</v>
      </c>
      <c r="AR405" s="85">
        <f t="shared" si="52"/>
        <v>0.3262833559228997</v>
      </c>
      <c r="AS405" s="85">
        <f t="shared" si="56"/>
        <v>0.56513935012254179</v>
      </c>
      <c r="AT405" s="85" t="s">
        <v>156</v>
      </c>
      <c r="AU405" s="85" t="s">
        <v>194</v>
      </c>
      <c r="AV405" s="85">
        <v>3</v>
      </c>
      <c r="AW405" s="85"/>
      <c r="AX405" s="92" t="s">
        <v>29</v>
      </c>
      <c r="AY405" s="32">
        <v>0.63570080668709095</v>
      </c>
      <c r="AZ405" s="86" t="s">
        <v>21</v>
      </c>
      <c r="BA405" s="32">
        <v>0.96814217914467604</v>
      </c>
      <c r="BB405" s="93">
        <f t="shared" si="54"/>
        <v>0.33244137245758509</v>
      </c>
      <c r="BC405" s="32">
        <f t="shared" si="55"/>
        <v>0.57580534763446611</v>
      </c>
      <c r="BD405" s="32"/>
      <c r="BE405" s="32">
        <v>3</v>
      </c>
      <c r="BF405" s="94"/>
      <c r="BG405" s="87"/>
      <c r="BH405" s="87"/>
      <c r="BI405" s="87"/>
      <c r="BJ405" s="87"/>
      <c r="BK405" s="87"/>
      <c r="BL405" s="87"/>
      <c r="BM405" s="87"/>
      <c r="BN405" s="87"/>
      <c r="BO405" s="87"/>
      <c r="BP405" s="95"/>
      <c r="BQ405" s="95"/>
      <c r="BR405" s="95"/>
      <c r="BS405" s="95"/>
      <c r="BT405" s="95"/>
      <c r="BU405" s="95"/>
      <c r="BV405" s="95"/>
      <c r="BW405" s="95"/>
      <c r="BX405" s="95"/>
      <c r="BY405" s="95"/>
      <c r="BZ405" s="95"/>
      <c r="CA405" s="95"/>
      <c r="CB405" s="95"/>
      <c r="CC405" s="95"/>
      <c r="CD405" s="95"/>
      <c r="CE405" s="95"/>
      <c r="CF405" s="95"/>
      <c r="CG405" s="95"/>
      <c r="CH405" s="88"/>
      <c r="CI405" s="88"/>
      <c r="CJ405" s="88"/>
      <c r="CK405" s="88"/>
      <c r="CL405" s="88"/>
      <c r="CM405" s="88"/>
      <c r="CN405" s="88"/>
      <c r="CO405" s="88"/>
      <c r="CP405" s="88"/>
      <c r="CQ405" s="95"/>
      <c r="CR405" s="95"/>
      <c r="CS405" s="95"/>
      <c r="CT405" s="95"/>
      <c r="CU405" s="95"/>
      <c r="CV405" s="95"/>
      <c r="CW405" s="95"/>
      <c r="CX405" s="95"/>
      <c r="CY405" s="95"/>
      <c r="CZ405" s="88"/>
      <c r="DA405" s="88"/>
      <c r="DB405" s="88"/>
      <c r="DC405" s="88"/>
      <c r="DD405" s="88"/>
      <c r="DE405" s="88"/>
      <c r="DF405" s="88"/>
      <c r="DG405" s="88"/>
      <c r="DH405" s="88"/>
    </row>
    <row r="406" spans="1:112" x14ac:dyDescent="0.3">
      <c r="U406" s="35"/>
      <c r="AN406" s="17"/>
      <c r="AY406" s="19"/>
      <c r="BA406" s="19"/>
      <c r="BB406" s="83"/>
      <c r="BC406" s="19"/>
    </row>
    <row r="407" spans="1:112" x14ac:dyDescent="0.3">
      <c r="A407" s="84" t="s">
        <v>197</v>
      </c>
      <c r="B407" s="11" t="s">
        <v>198</v>
      </c>
      <c r="C407" s="12">
        <v>2007</v>
      </c>
      <c r="D407" s="11" t="s">
        <v>87</v>
      </c>
      <c r="F407" s="13" t="s">
        <v>9</v>
      </c>
      <c r="H407" s="12">
        <v>1</v>
      </c>
      <c r="I407" s="12">
        <v>2003</v>
      </c>
      <c r="K407" s="14">
        <v>1</v>
      </c>
      <c r="L407" s="14">
        <v>3</v>
      </c>
      <c r="M407" s="14">
        <v>1</v>
      </c>
      <c r="N407" s="14">
        <v>1</v>
      </c>
      <c r="O407" s="14" t="s">
        <v>185</v>
      </c>
      <c r="P407" s="14" t="s">
        <v>186</v>
      </c>
      <c r="Q407" s="14" t="s">
        <v>263</v>
      </c>
      <c r="R407" s="12" t="s">
        <v>73</v>
      </c>
      <c r="S407" s="12" t="s">
        <v>500</v>
      </c>
      <c r="T407" s="15" t="s">
        <v>188</v>
      </c>
      <c r="U407" s="35" t="s">
        <v>479</v>
      </c>
      <c r="W407" s="15" t="s">
        <v>163</v>
      </c>
      <c r="X407" s="15" t="s">
        <v>29</v>
      </c>
      <c r="AB407" s="12" t="s">
        <v>189</v>
      </c>
      <c r="AC407" s="12" t="s">
        <v>192</v>
      </c>
      <c r="AD407" s="12" t="s">
        <v>196</v>
      </c>
      <c r="AE407" s="16" t="s">
        <v>53</v>
      </c>
      <c r="AF407" s="12" t="s">
        <v>605</v>
      </c>
      <c r="AH407" s="85" t="s">
        <v>596</v>
      </c>
      <c r="AI407" s="17">
        <v>25</v>
      </c>
      <c r="AJ407" s="17" t="s">
        <v>291</v>
      </c>
      <c r="AK407" s="17" t="s">
        <v>76</v>
      </c>
      <c r="AL407" s="41">
        <v>101.495327102803</v>
      </c>
      <c r="AM407" s="41" t="s">
        <v>21</v>
      </c>
      <c r="AN407" s="41">
        <v>102.33644859813</v>
      </c>
      <c r="AP407" s="17" t="s">
        <v>56</v>
      </c>
      <c r="AQ407" s="17" t="s">
        <v>34</v>
      </c>
      <c r="AR407" s="17">
        <f t="shared" ref="AR407:AR416" si="57">AN407-AL407</f>
        <v>0.84112149532700187</v>
      </c>
      <c r="AS407" s="17">
        <f t="shared" si="56"/>
        <v>1.4568651652446751</v>
      </c>
      <c r="AT407" s="17" t="s">
        <v>156</v>
      </c>
      <c r="AU407" s="17" t="s">
        <v>194</v>
      </c>
      <c r="AV407" s="17">
        <v>3</v>
      </c>
      <c r="AX407" s="18" t="s">
        <v>29</v>
      </c>
      <c r="AY407" s="19">
        <v>103.738317757009</v>
      </c>
      <c r="AZ407" s="20" t="s">
        <v>21</v>
      </c>
      <c r="BA407" s="19">
        <v>112.990654205607</v>
      </c>
      <c r="BB407" s="83">
        <f>BA407-AY407</f>
        <v>9.2523364485980011</v>
      </c>
      <c r="BC407" s="23">
        <f>BB407*SQRT(BE407)</f>
        <v>16.025516817693124</v>
      </c>
      <c r="BE407" s="19">
        <v>3</v>
      </c>
      <c r="BF407" s="34" t="s">
        <v>499</v>
      </c>
    </row>
    <row r="408" spans="1:112" x14ac:dyDescent="0.3">
      <c r="A408" s="84" t="s">
        <v>197</v>
      </c>
      <c r="B408" s="11" t="s">
        <v>198</v>
      </c>
      <c r="C408" s="12">
        <v>2007</v>
      </c>
      <c r="D408" s="11" t="s">
        <v>87</v>
      </c>
      <c r="F408" s="13" t="s">
        <v>9</v>
      </c>
      <c r="H408" s="12">
        <v>1</v>
      </c>
      <c r="I408" s="12">
        <v>2003</v>
      </c>
      <c r="K408" s="14">
        <v>1</v>
      </c>
      <c r="L408" s="14">
        <v>3</v>
      </c>
      <c r="M408" s="14">
        <v>1</v>
      </c>
      <c r="N408" s="14">
        <v>1</v>
      </c>
      <c r="O408" s="14" t="s">
        <v>185</v>
      </c>
      <c r="P408" s="14" t="s">
        <v>186</v>
      </c>
      <c r="Q408" s="14" t="s">
        <v>263</v>
      </c>
      <c r="R408" s="12" t="s">
        <v>73</v>
      </c>
      <c r="S408" s="12" t="s">
        <v>500</v>
      </c>
      <c r="T408" s="15" t="s">
        <v>188</v>
      </c>
      <c r="U408" s="35" t="s">
        <v>479</v>
      </c>
      <c r="W408" s="15" t="s">
        <v>163</v>
      </c>
      <c r="X408" s="15" t="s">
        <v>29</v>
      </c>
      <c r="AB408" s="12" t="s">
        <v>189</v>
      </c>
      <c r="AC408" s="12" t="s">
        <v>193</v>
      </c>
      <c r="AD408" s="12" t="s">
        <v>196</v>
      </c>
      <c r="AE408" s="16" t="s">
        <v>53</v>
      </c>
      <c r="AF408" s="12" t="s">
        <v>605</v>
      </c>
      <c r="AH408" s="85" t="s">
        <v>596</v>
      </c>
      <c r="AI408" s="17">
        <v>55</v>
      </c>
      <c r="AJ408" s="17" t="s">
        <v>291</v>
      </c>
      <c r="AK408" s="17" t="s">
        <v>76</v>
      </c>
      <c r="AL408" s="41">
        <v>103.17757009345701</v>
      </c>
      <c r="AM408" s="41" t="s">
        <v>21</v>
      </c>
      <c r="AN408" s="41">
        <v>106.54205607476599</v>
      </c>
      <c r="AP408" s="17" t="s">
        <v>56</v>
      </c>
      <c r="AQ408" s="17" t="s">
        <v>34</v>
      </c>
      <c r="AR408" s="17">
        <f t="shared" si="57"/>
        <v>3.364485981308988</v>
      </c>
      <c r="AS408" s="17">
        <f t="shared" si="56"/>
        <v>5.8274606609803987</v>
      </c>
      <c r="AT408" s="17" t="s">
        <v>156</v>
      </c>
      <c r="AU408" s="17" t="s">
        <v>194</v>
      </c>
      <c r="AV408" s="17">
        <v>3</v>
      </c>
      <c r="AX408" s="18" t="s">
        <v>29</v>
      </c>
      <c r="AY408" s="19">
        <v>103.738317757009</v>
      </c>
      <c r="AZ408" s="20" t="s">
        <v>21</v>
      </c>
      <c r="BA408" s="19">
        <v>112.990654205607</v>
      </c>
      <c r="BB408" s="83">
        <f>BA408-AY408</f>
        <v>9.2523364485980011</v>
      </c>
      <c r="BC408" s="23">
        <f t="shared" si="55"/>
        <v>16.025516817693124</v>
      </c>
      <c r="BE408" s="19">
        <v>3</v>
      </c>
      <c r="BF408" s="34" t="s">
        <v>499</v>
      </c>
    </row>
    <row r="409" spans="1:112" x14ac:dyDescent="0.3">
      <c r="A409" s="84" t="s">
        <v>197</v>
      </c>
      <c r="B409" s="11" t="s">
        <v>198</v>
      </c>
      <c r="C409" s="12">
        <v>2007</v>
      </c>
      <c r="D409" s="11" t="s">
        <v>87</v>
      </c>
      <c r="F409" s="13" t="s">
        <v>9</v>
      </c>
      <c r="H409" s="12">
        <v>1</v>
      </c>
      <c r="I409" s="12">
        <v>2003</v>
      </c>
      <c r="K409" s="14">
        <v>1</v>
      </c>
      <c r="L409" s="14">
        <v>3</v>
      </c>
      <c r="M409" s="14">
        <v>1</v>
      </c>
      <c r="N409" s="14">
        <v>1</v>
      </c>
      <c r="O409" s="14" t="s">
        <v>185</v>
      </c>
      <c r="P409" s="14" t="s">
        <v>186</v>
      </c>
      <c r="Q409" s="14" t="s">
        <v>263</v>
      </c>
      <c r="R409" s="12" t="s">
        <v>73</v>
      </c>
      <c r="S409" s="12" t="s">
        <v>500</v>
      </c>
      <c r="T409" s="15" t="s">
        <v>188</v>
      </c>
      <c r="U409" s="35" t="s">
        <v>479</v>
      </c>
      <c r="W409" s="15" t="s">
        <v>163</v>
      </c>
      <c r="X409" s="15" t="s">
        <v>29</v>
      </c>
      <c r="AB409" s="12" t="s">
        <v>189</v>
      </c>
      <c r="AC409" s="12" t="s">
        <v>192</v>
      </c>
      <c r="AD409" s="12" t="s">
        <v>49</v>
      </c>
      <c r="AE409" s="16" t="s">
        <v>53</v>
      </c>
      <c r="AF409" s="12" t="s">
        <v>605</v>
      </c>
      <c r="AH409" s="85" t="s">
        <v>596</v>
      </c>
      <c r="AI409" s="17">
        <v>25</v>
      </c>
      <c r="AJ409" s="17" t="s">
        <v>291</v>
      </c>
      <c r="AK409" s="17" t="s">
        <v>76</v>
      </c>
      <c r="AL409" s="41">
        <v>1032.6923076922999</v>
      </c>
      <c r="AM409" s="41" t="s">
        <v>21</v>
      </c>
      <c r="AN409" s="41">
        <v>1153.8461538461499</v>
      </c>
      <c r="AP409" s="17" t="s">
        <v>56</v>
      </c>
      <c r="AQ409" s="17" t="s">
        <v>34</v>
      </c>
      <c r="AR409" s="17">
        <f t="shared" si="57"/>
        <v>121.15384615385005</v>
      </c>
      <c r="AS409" s="17">
        <f t="shared" si="56"/>
        <v>209.84461707085148</v>
      </c>
      <c r="AT409" s="17" t="s">
        <v>156</v>
      </c>
      <c r="AU409" s="17" t="s">
        <v>194</v>
      </c>
      <c r="AV409" s="17">
        <v>3</v>
      </c>
      <c r="AX409" s="18" t="s">
        <v>29</v>
      </c>
      <c r="AY409" s="19">
        <v>1044.23076923076</v>
      </c>
      <c r="AZ409" s="20" t="s">
        <v>21</v>
      </c>
      <c r="BA409" s="19">
        <v>1176.9230769230701</v>
      </c>
      <c r="BB409" s="83">
        <f>BA409-AY409</f>
        <v>132.69230769231012</v>
      </c>
      <c r="BC409" s="23">
        <f t="shared" si="55"/>
        <v>229.82981869664368</v>
      </c>
      <c r="BE409" s="19">
        <v>3</v>
      </c>
      <c r="BF409" s="34" t="s">
        <v>499</v>
      </c>
    </row>
    <row r="410" spans="1:112" x14ac:dyDescent="0.3">
      <c r="A410" s="84" t="s">
        <v>197</v>
      </c>
      <c r="B410" s="11" t="s">
        <v>198</v>
      </c>
      <c r="C410" s="12">
        <v>2007</v>
      </c>
      <c r="D410" s="11" t="s">
        <v>87</v>
      </c>
      <c r="F410" s="13" t="s">
        <v>9</v>
      </c>
      <c r="H410" s="12">
        <v>1</v>
      </c>
      <c r="I410" s="12">
        <v>2003</v>
      </c>
      <c r="K410" s="14">
        <v>1</v>
      </c>
      <c r="L410" s="14">
        <v>3</v>
      </c>
      <c r="M410" s="14">
        <v>1</v>
      </c>
      <c r="N410" s="14">
        <v>1</v>
      </c>
      <c r="O410" s="14" t="s">
        <v>185</v>
      </c>
      <c r="P410" s="14" t="s">
        <v>186</v>
      </c>
      <c r="Q410" s="14" t="s">
        <v>263</v>
      </c>
      <c r="R410" s="12" t="s">
        <v>73</v>
      </c>
      <c r="S410" s="12" t="s">
        <v>500</v>
      </c>
      <c r="T410" s="15" t="s">
        <v>188</v>
      </c>
      <c r="U410" s="35" t="s">
        <v>479</v>
      </c>
      <c r="W410" s="15" t="s">
        <v>163</v>
      </c>
      <c r="X410" s="15" t="s">
        <v>29</v>
      </c>
      <c r="AB410" s="12" t="s">
        <v>189</v>
      </c>
      <c r="AC410" s="12" t="s">
        <v>193</v>
      </c>
      <c r="AD410" s="12" t="s">
        <v>49</v>
      </c>
      <c r="AE410" s="16" t="s">
        <v>53</v>
      </c>
      <c r="AF410" s="12" t="s">
        <v>605</v>
      </c>
      <c r="AH410" s="85" t="s">
        <v>596</v>
      </c>
      <c r="AI410" s="17">
        <v>55</v>
      </c>
      <c r="AJ410" s="17" t="s">
        <v>291</v>
      </c>
      <c r="AK410" s="17" t="s">
        <v>76</v>
      </c>
      <c r="AL410" s="41">
        <v>1223.0769230769199</v>
      </c>
      <c r="AM410" s="41" t="s">
        <v>21</v>
      </c>
      <c r="AN410" s="41">
        <v>1603.8461538461499</v>
      </c>
      <c r="AP410" s="17" t="s">
        <v>56</v>
      </c>
      <c r="AQ410" s="17" t="s">
        <v>34</v>
      </c>
      <c r="AR410" s="17">
        <f t="shared" si="57"/>
        <v>380.76923076923003</v>
      </c>
      <c r="AS410" s="17">
        <f t="shared" si="56"/>
        <v>659.51165365122506</v>
      </c>
      <c r="AT410" s="17" t="s">
        <v>156</v>
      </c>
      <c r="AU410" s="17" t="s">
        <v>194</v>
      </c>
      <c r="AV410" s="17">
        <v>3</v>
      </c>
      <c r="AX410" s="18" t="s">
        <v>29</v>
      </c>
      <c r="AY410" s="19">
        <v>1044.23076923076</v>
      </c>
      <c r="AZ410" s="20" t="s">
        <v>21</v>
      </c>
      <c r="BA410" s="19">
        <v>1176.9230769230701</v>
      </c>
      <c r="BB410" s="83">
        <f>BA410-AY410</f>
        <v>132.69230769231012</v>
      </c>
      <c r="BC410" s="23">
        <f t="shared" si="55"/>
        <v>229.82981869664368</v>
      </c>
      <c r="BE410" s="19">
        <v>3</v>
      </c>
      <c r="BF410" s="34" t="s">
        <v>499</v>
      </c>
    </row>
    <row r="411" spans="1:112" x14ac:dyDescent="0.3">
      <c r="A411" s="84" t="s">
        <v>197</v>
      </c>
      <c r="B411" s="11" t="s">
        <v>198</v>
      </c>
      <c r="C411" s="12">
        <v>2007</v>
      </c>
      <c r="D411" s="11" t="s">
        <v>87</v>
      </c>
      <c r="F411" s="13" t="s">
        <v>9</v>
      </c>
      <c r="H411" s="12">
        <v>1</v>
      </c>
      <c r="I411" s="12">
        <v>2003</v>
      </c>
      <c r="K411" s="14">
        <v>1</v>
      </c>
      <c r="L411" s="14">
        <v>3</v>
      </c>
      <c r="M411" s="14">
        <v>1</v>
      </c>
      <c r="N411" s="14">
        <v>1</v>
      </c>
      <c r="O411" s="14" t="s">
        <v>185</v>
      </c>
      <c r="P411" s="14" t="s">
        <v>186</v>
      </c>
      <c r="Q411" s="14" t="s">
        <v>263</v>
      </c>
      <c r="R411" s="12" t="s">
        <v>73</v>
      </c>
      <c r="S411" s="12" t="s">
        <v>500</v>
      </c>
      <c r="T411" s="15" t="s">
        <v>188</v>
      </c>
      <c r="U411" s="35" t="s">
        <v>479</v>
      </c>
      <c r="W411" s="15" t="s">
        <v>163</v>
      </c>
      <c r="X411" s="15" t="s">
        <v>29</v>
      </c>
      <c r="AB411" s="12" t="s">
        <v>189</v>
      </c>
      <c r="AC411" s="12" t="s">
        <v>192</v>
      </c>
      <c r="AD411" s="12" t="s">
        <v>196</v>
      </c>
      <c r="AE411" s="16" t="s">
        <v>200</v>
      </c>
      <c r="AF411" s="12" t="s">
        <v>605</v>
      </c>
      <c r="AH411" s="85" t="s">
        <v>596</v>
      </c>
      <c r="AI411" s="17">
        <v>25</v>
      </c>
      <c r="AJ411" s="17" t="s">
        <v>291</v>
      </c>
      <c r="AK411" s="17" t="s">
        <v>199</v>
      </c>
      <c r="AL411" s="41">
        <v>5.6655537861372798</v>
      </c>
      <c r="AM411" s="41" t="s">
        <v>21</v>
      </c>
      <c r="AN411" s="41">
        <v>6.8587666318959597</v>
      </c>
      <c r="AP411" s="17" t="s">
        <v>56</v>
      </c>
      <c r="AQ411" s="17" t="s">
        <v>34</v>
      </c>
      <c r="AR411" s="17">
        <f t="shared" si="57"/>
        <v>1.1932128457586799</v>
      </c>
      <c r="AS411" s="17">
        <f t="shared" ref="AS411:AS416" si="58">AR411*SQRT(AV411)</f>
        <v>2.0667052730978797</v>
      </c>
      <c r="AT411" s="17" t="s">
        <v>156</v>
      </c>
      <c r="AU411" s="17" t="s">
        <v>194</v>
      </c>
      <c r="AV411" s="17">
        <v>3</v>
      </c>
      <c r="AX411" s="18" t="s">
        <v>29</v>
      </c>
      <c r="AY411" s="19">
        <v>4.3355580044013804</v>
      </c>
      <c r="AZ411" s="20" t="s">
        <v>21</v>
      </c>
      <c r="BA411" s="19">
        <v>5.54672299738729</v>
      </c>
      <c r="BB411" s="83">
        <f>AN411-AL411</f>
        <v>1.1932128457586799</v>
      </c>
      <c r="BC411" s="23">
        <f t="shared" si="55"/>
        <v>2.0667052730978797</v>
      </c>
      <c r="BE411" s="19">
        <v>3</v>
      </c>
      <c r="BF411" s="34" t="s">
        <v>499</v>
      </c>
    </row>
    <row r="412" spans="1:112" x14ac:dyDescent="0.3">
      <c r="A412" s="84" t="s">
        <v>197</v>
      </c>
      <c r="B412" s="11" t="s">
        <v>198</v>
      </c>
      <c r="C412" s="12">
        <v>2007</v>
      </c>
      <c r="D412" s="11" t="s">
        <v>87</v>
      </c>
      <c r="F412" s="13" t="s">
        <v>9</v>
      </c>
      <c r="H412" s="12">
        <v>1</v>
      </c>
      <c r="I412" s="12">
        <v>2003</v>
      </c>
      <c r="K412" s="14">
        <v>1</v>
      </c>
      <c r="L412" s="14">
        <v>3</v>
      </c>
      <c r="M412" s="14">
        <v>1</v>
      </c>
      <c r="N412" s="14">
        <v>1</v>
      </c>
      <c r="O412" s="14" t="s">
        <v>185</v>
      </c>
      <c r="P412" s="14" t="s">
        <v>186</v>
      </c>
      <c r="Q412" s="14" t="s">
        <v>263</v>
      </c>
      <c r="R412" s="12" t="s">
        <v>73</v>
      </c>
      <c r="S412" s="12" t="s">
        <v>500</v>
      </c>
      <c r="T412" s="15" t="s">
        <v>188</v>
      </c>
      <c r="U412" s="35" t="s">
        <v>479</v>
      </c>
      <c r="W412" s="15" t="s">
        <v>163</v>
      </c>
      <c r="X412" s="15" t="s">
        <v>29</v>
      </c>
      <c r="AB412" s="12" t="s">
        <v>189</v>
      </c>
      <c r="AC412" s="12" t="s">
        <v>193</v>
      </c>
      <c r="AD412" s="12" t="s">
        <v>196</v>
      </c>
      <c r="AE412" s="16" t="s">
        <v>200</v>
      </c>
      <c r="AF412" s="12" t="s">
        <v>605</v>
      </c>
      <c r="AH412" s="85" t="s">
        <v>596</v>
      </c>
      <c r="AI412" s="17">
        <v>55</v>
      </c>
      <c r="AJ412" s="17" t="s">
        <v>291</v>
      </c>
      <c r="AK412" s="17" t="s">
        <v>199</v>
      </c>
      <c r="AL412" s="41">
        <v>5.6757560993155902</v>
      </c>
      <c r="AM412" s="41" t="s">
        <v>21</v>
      </c>
      <c r="AN412" s="41">
        <v>6.8689035456308201</v>
      </c>
      <c r="AP412" s="17" t="s">
        <v>56</v>
      </c>
      <c r="AQ412" s="17" t="s">
        <v>34</v>
      </c>
      <c r="AR412" s="17">
        <f t="shared" si="57"/>
        <v>1.1931474463152298</v>
      </c>
      <c r="AS412" s="17">
        <f t="shared" si="58"/>
        <v>2.0665919979390375</v>
      </c>
      <c r="AT412" s="17" t="s">
        <v>156</v>
      </c>
      <c r="AU412" s="17" t="s">
        <v>194</v>
      </c>
      <c r="AV412" s="17">
        <v>3</v>
      </c>
      <c r="AX412" s="18" t="s">
        <v>29</v>
      </c>
      <c r="AY412" s="19">
        <v>4.3355580044013804</v>
      </c>
      <c r="AZ412" s="20" t="s">
        <v>21</v>
      </c>
      <c r="BA412" s="19">
        <v>5.54672299738729</v>
      </c>
      <c r="BB412" s="83">
        <f>AN412-AL412</f>
        <v>1.1931474463152298</v>
      </c>
      <c r="BC412" s="23">
        <f t="shared" si="55"/>
        <v>2.0665919979390375</v>
      </c>
      <c r="BE412" s="19">
        <v>3</v>
      </c>
      <c r="BF412" s="34" t="s">
        <v>499</v>
      </c>
    </row>
    <row r="413" spans="1:112" x14ac:dyDescent="0.3">
      <c r="A413" s="84" t="s">
        <v>197</v>
      </c>
      <c r="B413" s="11" t="s">
        <v>198</v>
      </c>
      <c r="C413" s="12">
        <v>2007</v>
      </c>
      <c r="D413" s="11" t="s">
        <v>87</v>
      </c>
      <c r="F413" s="13" t="s">
        <v>9</v>
      </c>
      <c r="H413" s="12">
        <v>1</v>
      </c>
      <c r="I413" s="12">
        <v>2003</v>
      </c>
      <c r="K413" s="14">
        <v>1</v>
      </c>
      <c r="L413" s="14">
        <v>3</v>
      </c>
      <c r="M413" s="14">
        <v>1</v>
      </c>
      <c r="N413" s="14">
        <v>1</v>
      </c>
      <c r="O413" s="14" t="s">
        <v>185</v>
      </c>
      <c r="P413" s="14" t="s">
        <v>186</v>
      </c>
      <c r="Q413" s="14" t="s">
        <v>263</v>
      </c>
      <c r="R413" s="12" t="s">
        <v>73</v>
      </c>
      <c r="S413" s="12" t="s">
        <v>500</v>
      </c>
      <c r="T413" s="15" t="s">
        <v>188</v>
      </c>
      <c r="U413" s="35" t="s">
        <v>479</v>
      </c>
      <c r="W413" s="15" t="s">
        <v>163</v>
      </c>
      <c r="X413" s="15" t="s">
        <v>29</v>
      </c>
      <c r="AB413" s="12" t="s">
        <v>189</v>
      </c>
      <c r="AC413" s="12" t="s">
        <v>192</v>
      </c>
      <c r="AD413" s="12" t="s">
        <v>49</v>
      </c>
      <c r="AE413" s="16" t="s">
        <v>200</v>
      </c>
      <c r="AF413" s="12" t="s">
        <v>605</v>
      </c>
      <c r="AH413" s="85" t="s">
        <v>596</v>
      </c>
      <c r="AI413" s="17">
        <v>25</v>
      </c>
      <c r="AJ413" s="17" t="s">
        <v>291</v>
      </c>
      <c r="AK413" s="17" t="s">
        <v>199</v>
      </c>
      <c r="AL413" s="41">
        <v>9.1128902616106302</v>
      </c>
      <c r="AM413" s="41" t="s">
        <v>21</v>
      </c>
      <c r="AN413" s="41">
        <v>11.7922452346378</v>
      </c>
      <c r="AP413" s="17" t="s">
        <v>56</v>
      </c>
      <c r="AQ413" s="17" t="s">
        <v>34</v>
      </c>
      <c r="AR413" s="17">
        <f t="shared" si="57"/>
        <v>2.67935497302717</v>
      </c>
      <c r="AS413" s="17">
        <f t="shared" si="58"/>
        <v>4.6407789447953967</v>
      </c>
      <c r="AT413" s="17" t="s">
        <v>156</v>
      </c>
      <c r="AU413" s="17" t="s">
        <v>194</v>
      </c>
      <c r="AV413" s="17">
        <v>3</v>
      </c>
      <c r="AX413" s="18" t="s">
        <v>29</v>
      </c>
      <c r="AY413" s="19">
        <v>10.1469995282732</v>
      </c>
      <c r="AZ413" s="20" t="s">
        <v>21</v>
      </c>
      <c r="BA413" s="19">
        <v>13.3149474116961</v>
      </c>
      <c r="BB413" s="83">
        <f>BA413-AY413</f>
        <v>3.1679478834228991</v>
      </c>
      <c r="BC413" s="23">
        <f t="shared" si="55"/>
        <v>5.4870466898187473</v>
      </c>
      <c r="BE413" s="19">
        <v>3</v>
      </c>
      <c r="BF413" s="34" t="s">
        <v>499</v>
      </c>
    </row>
    <row r="414" spans="1:112" x14ac:dyDescent="0.3">
      <c r="A414" s="84" t="s">
        <v>197</v>
      </c>
      <c r="B414" s="11" t="s">
        <v>198</v>
      </c>
      <c r="C414" s="12">
        <v>2007</v>
      </c>
      <c r="D414" s="11" t="s">
        <v>87</v>
      </c>
      <c r="F414" s="13" t="s">
        <v>9</v>
      </c>
      <c r="H414" s="12">
        <v>1</v>
      </c>
      <c r="I414" s="12">
        <v>2003</v>
      </c>
      <c r="K414" s="14">
        <v>1</v>
      </c>
      <c r="L414" s="14">
        <v>3</v>
      </c>
      <c r="M414" s="14">
        <v>1</v>
      </c>
      <c r="N414" s="14">
        <v>1</v>
      </c>
      <c r="O414" s="14" t="s">
        <v>185</v>
      </c>
      <c r="P414" s="14" t="s">
        <v>186</v>
      </c>
      <c r="Q414" s="14" t="s">
        <v>263</v>
      </c>
      <c r="R414" s="12" t="s">
        <v>73</v>
      </c>
      <c r="S414" s="12" t="s">
        <v>500</v>
      </c>
      <c r="T414" s="15" t="s">
        <v>188</v>
      </c>
      <c r="U414" s="35" t="s">
        <v>479</v>
      </c>
      <c r="W414" s="15" t="s">
        <v>163</v>
      </c>
      <c r="X414" s="15" t="s">
        <v>29</v>
      </c>
      <c r="AB414" s="12" t="s">
        <v>189</v>
      </c>
      <c r="AC414" s="12" t="s">
        <v>193</v>
      </c>
      <c r="AD414" s="12" t="s">
        <v>49</v>
      </c>
      <c r="AE414" s="16" t="s">
        <v>200</v>
      </c>
      <c r="AF414" s="12" t="s">
        <v>605</v>
      </c>
      <c r="AH414" s="85" t="s">
        <v>596</v>
      </c>
      <c r="AI414" s="17">
        <v>55</v>
      </c>
      <c r="AJ414" s="17" t="s">
        <v>291</v>
      </c>
      <c r="AK414" s="17" t="s">
        <v>199</v>
      </c>
      <c r="AL414" s="41">
        <v>13.677834379125899</v>
      </c>
      <c r="AM414" s="41" t="s">
        <v>21</v>
      </c>
      <c r="AN414" s="41">
        <v>20.012148939141898</v>
      </c>
      <c r="AP414" s="17" t="s">
        <v>56</v>
      </c>
      <c r="AQ414" s="17" t="s">
        <v>34</v>
      </c>
      <c r="AR414" s="17">
        <f t="shared" si="57"/>
        <v>6.3343145600159989</v>
      </c>
      <c r="AS414" s="17">
        <f t="shared" si="58"/>
        <v>10.971354649071008</v>
      </c>
      <c r="AT414" s="17" t="s">
        <v>156</v>
      </c>
      <c r="AU414" s="17" t="s">
        <v>194</v>
      </c>
      <c r="AV414" s="17">
        <v>3</v>
      </c>
      <c r="AX414" s="18" t="s">
        <v>29</v>
      </c>
      <c r="AY414" s="32">
        <v>10.1469995282732</v>
      </c>
      <c r="AZ414" s="86" t="s">
        <v>21</v>
      </c>
      <c r="BA414" s="32">
        <v>13.3149474116961</v>
      </c>
      <c r="BB414" s="83">
        <f>BA414-AY414</f>
        <v>3.1679478834228991</v>
      </c>
      <c r="BC414" s="23">
        <f t="shared" si="55"/>
        <v>5.4870466898187473</v>
      </c>
      <c r="BE414" s="19">
        <v>3</v>
      </c>
      <c r="BF414" s="34" t="s">
        <v>499</v>
      </c>
    </row>
    <row r="415" spans="1:112" x14ac:dyDescent="0.3">
      <c r="A415" s="84" t="s">
        <v>197</v>
      </c>
      <c r="B415" s="11" t="s">
        <v>198</v>
      </c>
      <c r="C415" s="12">
        <v>2007</v>
      </c>
      <c r="D415" s="11" t="s">
        <v>87</v>
      </c>
      <c r="F415" s="13" t="s">
        <v>9</v>
      </c>
      <c r="H415" s="12">
        <v>1</v>
      </c>
      <c r="I415" s="12">
        <v>2003</v>
      </c>
      <c r="K415" s="14">
        <v>1</v>
      </c>
      <c r="L415" s="14">
        <v>3</v>
      </c>
      <c r="M415" s="14">
        <v>1</v>
      </c>
      <c r="N415" s="14">
        <v>1</v>
      </c>
      <c r="O415" s="14" t="s">
        <v>185</v>
      </c>
      <c r="P415" s="14" t="s">
        <v>186</v>
      </c>
      <c r="Q415" s="14" t="s">
        <v>263</v>
      </c>
      <c r="R415" s="12" t="s">
        <v>73</v>
      </c>
      <c r="S415" s="12" t="s">
        <v>500</v>
      </c>
      <c r="T415" s="15" t="s">
        <v>188</v>
      </c>
      <c r="U415" s="35" t="s">
        <v>479</v>
      </c>
      <c r="W415" s="15" t="s">
        <v>163</v>
      </c>
      <c r="X415" s="15" t="s">
        <v>29</v>
      </c>
      <c r="AB415" s="12" t="s">
        <v>189</v>
      </c>
      <c r="AC415" s="12" t="s">
        <v>192</v>
      </c>
      <c r="AD415" s="12" t="s">
        <v>196</v>
      </c>
      <c r="AE415" s="16" t="s">
        <v>201</v>
      </c>
      <c r="AF415" s="12" t="s">
        <v>605</v>
      </c>
      <c r="AH415" s="85" t="s">
        <v>596</v>
      </c>
      <c r="AI415" s="17">
        <v>25</v>
      </c>
      <c r="AJ415" s="17" t="s">
        <v>291</v>
      </c>
      <c r="AK415" s="17" t="s">
        <v>81</v>
      </c>
      <c r="AL415" s="41">
        <v>0</v>
      </c>
      <c r="AM415" s="41" t="s">
        <v>21</v>
      </c>
      <c r="AN415" s="41">
        <v>0</v>
      </c>
      <c r="AP415" s="17" t="s">
        <v>56</v>
      </c>
      <c r="AQ415" s="17" t="s">
        <v>34</v>
      </c>
      <c r="AR415" s="17">
        <f t="shared" si="57"/>
        <v>0</v>
      </c>
      <c r="AS415" s="17">
        <f t="shared" si="58"/>
        <v>0</v>
      </c>
      <c r="AT415" s="17" t="s">
        <v>156</v>
      </c>
      <c r="AU415" s="17" t="s">
        <v>194</v>
      </c>
      <c r="AV415" s="17">
        <v>3</v>
      </c>
      <c r="AX415" s="18" t="s">
        <v>29</v>
      </c>
      <c r="AY415" s="32">
        <v>0.32072675926208299</v>
      </c>
      <c r="AZ415" s="86" t="s">
        <v>21</v>
      </c>
      <c r="BA415" s="32">
        <v>0.64669633090295797</v>
      </c>
      <c r="BB415" s="83">
        <f>BA415-AY415</f>
        <v>0.32596957164087498</v>
      </c>
      <c r="BC415" s="23">
        <f t="shared" ref="BC415:BC428" si="59">BB415*SQRT(BE415)</f>
        <v>0.5645958598034585</v>
      </c>
      <c r="BE415" s="19">
        <v>3</v>
      </c>
      <c r="BF415" s="34" t="s">
        <v>499</v>
      </c>
    </row>
    <row r="416" spans="1:112" x14ac:dyDescent="0.3">
      <c r="A416" s="84" t="s">
        <v>197</v>
      </c>
      <c r="B416" s="11" t="s">
        <v>198</v>
      </c>
      <c r="C416" s="12">
        <v>2007</v>
      </c>
      <c r="D416" s="11" t="s">
        <v>87</v>
      </c>
      <c r="F416" s="13" t="s">
        <v>9</v>
      </c>
      <c r="H416" s="12">
        <v>1</v>
      </c>
      <c r="I416" s="12">
        <v>2003</v>
      </c>
      <c r="K416" s="14">
        <v>1</v>
      </c>
      <c r="L416" s="14">
        <v>3</v>
      </c>
      <c r="M416" s="14">
        <v>1</v>
      </c>
      <c r="N416" s="14">
        <v>1</v>
      </c>
      <c r="O416" s="14" t="s">
        <v>185</v>
      </c>
      <c r="P416" s="14" t="s">
        <v>186</v>
      </c>
      <c r="Q416" s="14" t="s">
        <v>263</v>
      </c>
      <c r="R416" s="12" t="s">
        <v>73</v>
      </c>
      <c r="S416" s="12" t="s">
        <v>500</v>
      </c>
      <c r="T416" s="15" t="s">
        <v>188</v>
      </c>
      <c r="U416" s="35" t="s">
        <v>479</v>
      </c>
      <c r="W416" s="15" t="s">
        <v>163</v>
      </c>
      <c r="X416" s="15" t="s">
        <v>29</v>
      </c>
      <c r="AB416" s="12" t="s">
        <v>189</v>
      </c>
      <c r="AC416" s="12" t="s">
        <v>193</v>
      </c>
      <c r="AD416" s="12" t="s">
        <v>196</v>
      </c>
      <c r="AE416" s="16" t="s">
        <v>201</v>
      </c>
      <c r="AF416" s="12" t="s">
        <v>605</v>
      </c>
      <c r="AH416" s="85" t="s">
        <v>596</v>
      </c>
      <c r="AI416" s="17">
        <v>55</v>
      </c>
      <c r="AJ416" s="17" t="s">
        <v>291</v>
      </c>
      <c r="AK416" s="17" t="s">
        <v>81</v>
      </c>
      <c r="AL416" s="41">
        <v>0.63570080668709095</v>
      </c>
      <c r="AM416" s="41" t="s">
        <v>21</v>
      </c>
      <c r="AN416" s="41">
        <v>0.96814217914467604</v>
      </c>
      <c r="AP416" s="17" t="s">
        <v>56</v>
      </c>
      <c r="AQ416" s="17" t="s">
        <v>34</v>
      </c>
      <c r="AR416" s="17">
        <f t="shared" si="57"/>
        <v>0.33244137245758509</v>
      </c>
      <c r="AS416" s="17">
        <f t="shared" si="58"/>
        <v>0.57580534763446611</v>
      </c>
      <c r="AT416" s="17" t="s">
        <v>156</v>
      </c>
      <c r="AU416" s="17" t="s">
        <v>194</v>
      </c>
      <c r="AV416" s="17">
        <v>3</v>
      </c>
      <c r="AX416" s="18" t="s">
        <v>29</v>
      </c>
      <c r="AY416" s="32">
        <v>0.32072675926208299</v>
      </c>
      <c r="AZ416" s="86" t="s">
        <v>21</v>
      </c>
      <c r="BA416" s="32">
        <v>0.64669633090295797</v>
      </c>
      <c r="BB416" s="83">
        <f>BA416-AY416</f>
        <v>0.32596957164087498</v>
      </c>
      <c r="BC416" s="23">
        <f t="shared" si="59"/>
        <v>0.5645958598034585</v>
      </c>
      <c r="BE416" s="19">
        <v>3</v>
      </c>
      <c r="BF416" s="34" t="s">
        <v>499</v>
      </c>
    </row>
    <row r="417" spans="1:58" x14ac:dyDescent="0.3">
      <c r="AH417" s="85"/>
      <c r="AL417" s="60"/>
      <c r="AM417" s="41"/>
      <c r="AN417" s="60"/>
      <c r="AO417" s="41"/>
      <c r="BB417" s="83"/>
    </row>
    <row r="418" spans="1:58" x14ac:dyDescent="0.3">
      <c r="A418" s="84" t="s">
        <v>202</v>
      </c>
      <c r="B418" s="11" t="s">
        <v>203</v>
      </c>
      <c r="C418" s="12">
        <v>2014</v>
      </c>
      <c r="D418" s="11" t="s">
        <v>64</v>
      </c>
      <c r="F418" s="13" t="s">
        <v>9</v>
      </c>
      <c r="H418" s="12">
        <v>7</v>
      </c>
      <c r="I418" s="12">
        <v>2009</v>
      </c>
      <c r="K418" s="14">
        <v>1</v>
      </c>
      <c r="L418" s="14">
        <v>3</v>
      </c>
      <c r="M418" s="14">
        <v>1</v>
      </c>
      <c r="N418" s="14">
        <v>1</v>
      </c>
      <c r="O418" s="14" t="s">
        <v>185</v>
      </c>
      <c r="P418" s="14" t="s">
        <v>186</v>
      </c>
      <c r="Q418" s="14" t="s">
        <v>263</v>
      </c>
      <c r="R418" s="12" t="s">
        <v>73</v>
      </c>
      <c r="S418" s="12" t="s">
        <v>500</v>
      </c>
      <c r="T418" s="15" t="s">
        <v>188</v>
      </c>
      <c r="U418" s="35" t="s">
        <v>479</v>
      </c>
      <c r="W418" s="15" t="s">
        <v>163</v>
      </c>
      <c r="X418" s="15" t="s">
        <v>29</v>
      </c>
      <c r="AB418" s="12" t="s">
        <v>189</v>
      </c>
      <c r="AC418" s="12" t="s">
        <v>192</v>
      </c>
      <c r="AD418" s="12" t="s">
        <v>120</v>
      </c>
      <c r="AE418" s="16" t="s">
        <v>207</v>
      </c>
      <c r="AF418" s="97" t="s">
        <v>204</v>
      </c>
      <c r="AH418" s="85" t="s">
        <v>596</v>
      </c>
      <c r="AI418" s="17">
        <v>25</v>
      </c>
      <c r="AJ418" s="17" t="s">
        <v>291</v>
      </c>
      <c r="AK418" s="24" t="s">
        <v>76</v>
      </c>
      <c r="AL418" s="41">
        <v>0.985956468332578</v>
      </c>
      <c r="AM418" s="41" t="s">
        <v>21</v>
      </c>
      <c r="AN418" s="41">
        <v>1.56059879442156</v>
      </c>
      <c r="AO418" s="41"/>
      <c r="AP418" s="17" t="s">
        <v>56</v>
      </c>
      <c r="AQ418" s="17" t="s">
        <v>34</v>
      </c>
      <c r="AR418" s="17">
        <f t="shared" ref="AR418:AR429" si="60">AN418-AL418</f>
        <v>0.57464232608898203</v>
      </c>
      <c r="AS418" s="17">
        <f t="shared" ref="AS418:AS429" si="61">AR418*SQRT(AV418)</f>
        <v>0.99530970496567939</v>
      </c>
      <c r="AT418" s="17" t="s">
        <v>156</v>
      </c>
      <c r="AU418" s="17" t="s">
        <v>194</v>
      </c>
      <c r="AV418" s="17">
        <v>3</v>
      </c>
      <c r="AX418" s="104" t="s">
        <v>29</v>
      </c>
      <c r="AY418" s="105">
        <v>0.65684918883503296</v>
      </c>
      <c r="AZ418" s="20" t="s">
        <v>21</v>
      </c>
      <c r="BA418" s="44">
        <v>1.0349843537263901</v>
      </c>
      <c r="BB418" s="83">
        <f t="shared" ref="BB418:BB429" si="62">BA418-AY418</f>
        <v>0.37813516489135712</v>
      </c>
      <c r="BC418" s="23">
        <f t="shared" si="59"/>
        <v>0.65494931772026566</v>
      </c>
      <c r="BE418" s="19">
        <v>3</v>
      </c>
      <c r="BF418" s="34" t="s">
        <v>600</v>
      </c>
    </row>
    <row r="419" spans="1:58" x14ac:dyDescent="0.3">
      <c r="A419" s="84" t="s">
        <v>202</v>
      </c>
      <c r="B419" s="11" t="s">
        <v>203</v>
      </c>
      <c r="C419" s="12">
        <v>2014</v>
      </c>
      <c r="D419" s="11" t="s">
        <v>64</v>
      </c>
      <c r="F419" s="13" t="s">
        <v>9</v>
      </c>
      <c r="H419" s="12">
        <v>7</v>
      </c>
      <c r="I419" s="12">
        <v>2009</v>
      </c>
      <c r="K419" s="14">
        <v>1</v>
      </c>
      <c r="L419" s="14">
        <v>3</v>
      </c>
      <c r="M419" s="14">
        <v>1</v>
      </c>
      <c r="N419" s="14">
        <v>1</v>
      </c>
      <c r="O419" s="14" t="s">
        <v>185</v>
      </c>
      <c r="P419" s="14" t="s">
        <v>186</v>
      </c>
      <c r="Q419" s="14" t="s">
        <v>263</v>
      </c>
      <c r="R419" s="12" t="s">
        <v>73</v>
      </c>
      <c r="S419" s="12" t="s">
        <v>500</v>
      </c>
      <c r="T419" s="15" t="s">
        <v>188</v>
      </c>
      <c r="U419" s="35" t="s">
        <v>479</v>
      </c>
      <c r="W419" s="15" t="s">
        <v>163</v>
      </c>
      <c r="X419" s="15" t="s">
        <v>29</v>
      </c>
      <c r="AB419" s="12" t="s">
        <v>189</v>
      </c>
      <c r="AC419" s="12" t="s">
        <v>193</v>
      </c>
      <c r="AD419" s="12" t="s">
        <v>120</v>
      </c>
      <c r="AE419" s="16" t="s">
        <v>207</v>
      </c>
      <c r="AF419" s="97" t="s">
        <v>204</v>
      </c>
      <c r="AH419" s="85" t="s">
        <v>596</v>
      </c>
      <c r="AI419" s="17">
        <v>55</v>
      </c>
      <c r="AJ419" s="17" t="s">
        <v>291</v>
      </c>
      <c r="AK419" s="24" t="s">
        <v>76</v>
      </c>
      <c r="AL419" s="41">
        <v>0</v>
      </c>
      <c r="AM419" s="41" t="s">
        <v>21</v>
      </c>
      <c r="AN419" s="41">
        <v>0</v>
      </c>
      <c r="AO419" s="41"/>
      <c r="AP419" s="17" t="s">
        <v>56</v>
      </c>
      <c r="AQ419" s="17" t="s">
        <v>34</v>
      </c>
      <c r="AR419" s="17">
        <f t="shared" si="60"/>
        <v>0</v>
      </c>
      <c r="AS419" s="17">
        <f t="shared" si="61"/>
        <v>0</v>
      </c>
      <c r="AT419" s="17" t="s">
        <v>156</v>
      </c>
      <c r="AU419" s="17" t="s">
        <v>194</v>
      </c>
      <c r="AV419" s="17">
        <v>3</v>
      </c>
      <c r="AX419" s="104" t="s">
        <v>29</v>
      </c>
      <c r="AY419" s="105">
        <v>0.65684918883503296</v>
      </c>
      <c r="AZ419" s="20" t="s">
        <v>21</v>
      </c>
      <c r="BA419" s="44">
        <v>1.0349843537263901</v>
      </c>
      <c r="BB419" s="83">
        <f t="shared" si="62"/>
        <v>0.37813516489135712</v>
      </c>
      <c r="BC419" s="23">
        <f>BB419*SQRT(BE419)</f>
        <v>0.65494931772026566</v>
      </c>
      <c r="BE419" s="19">
        <v>3</v>
      </c>
      <c r="BF419" s="34" t="s">
        <v>600</v>
      </c>
    </row>
    <row r="420" spans="1:58" x14ac:dyDescent="0.3">
      <c r="A420" s="84" t="s">
        <v>202</v>
      </c>
      <c r="B420" s="11" t="s">
        <v>203</v>
      </c>
      <c r="C420" s="12">
        <v>2014</v>
      </c>
      <c r="D420" s="11" t="s">
        <v>64</v>
      </c>
      <c r="F420" s="13" t="s">
        <v>9</v>
      </c>
      <c r="H420" s="12">
        <v>7</v>
      </c>
      <c r="I420" s="12">
        <v>2009</v>
      </c>
      <c r="K420" s="14">
        <v>1</v>
      </c>
      <c r="L420" s="14">
        <v>3</v>
      </c>
      <c r="M420" s="14">
        <v>1</v>
      </c>
      <c r="N420" s="14">
        <v>1</v>
      </c>
      <c r="O420" s="14" t="s">
        <v>185</v>
      </c>
      <c r="P420" s="14" t="s">
        <v>186</v>
      </c>
      <c r="Q420" s="14" t="s">
        <v>263</v>
      </c>
      <c r="R420" s="12" t="s">
        <v>73</v>
      </c>
      <c r="S420" s="12" t="s">
        <v>500</v>
      </c>
      <c r="T420" s="15" t="s">
        <v>188</v>
      </c>
      <c r="U420" s="35" t="s">
        <v>479</v>
      </c>
      <c r="W420" s="15" t="s">
        <v>163</v>
      </c>
      <c r="X420" s="15" t="s">
        <v>29</v>
      </c>
      <c r="AB420" s="12" t="s">
        <v>189</v>
      </c>
      <c r="AC420" s="12" t="s">
        <v>192</v>
      </c>
      <c r="AD420" s="12" t="s">
        <v>120</v>
      </c>
      <c r="AE420" s="16" t="s">
        <v>207</v>
      </c>
      <c r="AF420" s="97" t="s">
        <v>205</v>
      </c>
      <c r="AH420" s="85" t="s">
        <v>596</v>
      </c>
      <c r="AI420" s="17">
        <v>25</v>
      </c>
      <c r="AJ420" s="17" t="s">
        <v>291</v>
      </c>
      <c r="AK420" s="24" t="s">
        <v>76</v>
      </c>
      <c r="AL420" s="41">
        <v>0.29597172381118803</v>
      </c>
      <c r="AM420" s="41" t="s">
        <v>21</v>
      </c>
      <c r="AN420" s="41">
        <v>0.48749504269314597</v>
      </c>
      <c r="AO420" s="41"/>
      <c r="AP420" s="17" t="s">
        <v>56</v>
      </c>
      <c r="AQ420" s="17" t="s">
        <v>34</v>
      </c>
      <c r="AR420" s="17">
        <f t="shared" si="60"/>
        <v>0.19152331888195795</v>
      </c>
      <c r="AS420" s="17">
        <f t="shared" si="61"/>
        <v>0.33172811913776684</v>
      </c>
      <c r="AT420" s="17" t="s">
        <v>156</v>
      </c>
      <c r="AU420" s="17" t="s">
        <v>194</v>
      </c>
      <c r="AV420" s="17">
        <v>3</v>
      </c>
      <c r="AX420" s="104" t="s">
        <v>29</v>
      </c>
      <c r="AY420" s="105">
        <v>0.62988915896093001</v>
      </c>
      <c r="AZ420" s="20" t="s">
        <v>21</v>
      </c>
      <c r="BA420" s="44">
        <v>1.0178472695973999</v>
      </c>
      <c r="BB420" s="83">
        <f t="shared" si="62"/>
        <v>0.3879581106364699</v>
      </c>
      <c r="BC420" s="23">
        <f t="shared" si="59"/>
        <v>0.67196315883079349</v>
      </c>
      <c r="BE420" s="19">
        <v>3</v>
      </c>
      <c r="BF420" s="34" t="s">
        <v>600</v>
      </c>
    </row>
    <row r="421" spans="1:58" x14ac:dyDescent="0.3">
      <c r="A421" s="84" t="s">
        <v>202</v>
      </c>
      <c r="B421" s="11" t="s">
        <v>203</v>
      </c>
      <c r="C421" s="12">
        <v>2014</v>
      </c>
      <c r="D421" s="11" t="s">
        <v>64</v>
      </c>
      <c r="F421" s="13" t="s">
        <v>9</v>
      </c>
      <c r="H421" s="12">
        <v>7</v>
      </c>
      <c r="I421" s="12">
        <v>2009</v>
      </c>
      <c r="K421" s="14">
        <v>1</v>
      </c>
      <c r="L421" s="14">
        <v>3</v>
      </c>
      <c r="M421" s="14">
        <v>1</v>
      </c>
      <c r="N421" s="14">
        <v>1</v>
      </c>
      <c r="O421" s="14" t="s">
        <v>185</v>
      </c>
      <c r="P421" s="14" t="s">
        <v>186</v>
      </c>
      <c r="Q421" s="14" t="s">
        <v>263</v>
      </c>
      <c r="R421" s="12" t="s">
        <v>73</v>
      </c>
      <c r="S421" s="12" t="s">
        <v>500</v>
      </c>
      <c r="T421" s="15" t="s">
        <v>188</v>
      </c>
      <c r="U421" s="35" t="s">
        <v>479</v>
      </c>
      <c r="W421" s="15" t="s">
        <v>163</v>
      </c>
      <c r="X421" s="15" t="s">
        <v>29</v>
      </c>
      <c r="AB421" s="12" t="s">
        <v>189</v>
      </c>
      <c r="AC421" s="12" t="s">
        <v>193</v>
      </c>
      <c r="AD421" s="12" t="s">
        <v>120</v>
      </c>
      <c r="AE421" s="16" t="s">
        <v>207</v>
      </c>
      <c r="AF421" s="97" t="s">
        <v>205</v>
      </c>
      <c r="AH421" s="85" t="s">
        <v>596</v>
      </c>
      <c r="AI421" s="17">
        <v>55</v>
      </c>
      <c r="AJ421" s="17" t="s">
        <v>291</v>
      </c>
      <c r="AK421" s="24" t="s">
        <v>76</v>
      </c>
      <c r="AL421" s="41">
        <v>0.286211498250108</v>
      </c>
      <c r="AM421" s="41" t="s">
        <v>21</v>
      </c>
      <c r="AN421" s="41">
        <v>0.48267041315232601</v>
      </c>
      <c r="AO421" s="41"/>
      <c r="AP421" s="17" t="s">
        <v>56</v>
      </c>
      <c r="AQ421" s="17" t="s">
        <v>34</v>
      </c>
      <c r="AR421" s="17">
        <f t="shared" si="60"/>
        <v>0.19645891490221801</v>
      </c>
      <c r="AS421" s="17">
        <f t="shared" si="61"/>
        <v>0.34027682221049205</v>
      </c>
      <c r="AT421" s="17" t="s">
        <v>156</v>
      </c>
      <c r="AU421" s="17" t="s">
        <v>194</v>
      </c>
      <c r="AV421" s="17">
        <v>3</v>
      </c>
      <c r="AX421" s="104" t="s">
        <v>29</v>
      </c>
      <c r="AY421" s="105">
        <v>0.62988915896093001</v>
      </c>
      <c r="AZ421" s="20" t="s">
        <v>21</v>
      </c>
      <c r="BA421" s="44">
        <v>1.0178472695973999</v>
      </c>
      <c r="BB421" s="83">
        <f t="shared" si="62"/>
        <v>0.3879581106364699</v>
      </c>
      <c r="BC421" s="23">
        <f>BB421*SQRT(BE421)</f>
        <v>0.67196315883079349</v>
      </c>
      <c r="BE421" s="19">
        <v>3</v>
      </c>
      <c r="BF421" s="34" t="s">
        <v>600</v>
      </c>
    </row>
    <row r="422" spans="1:58" x14ac:dyDescent="0.3">
      <c r="A422" s="84" t="s">
        <v>202</v>
      </c>
      <c r="B422" s="11" t="s">
        <v>203</v>
      </c>
      <c r="C422" s="12">
        <v>2014</v>
      </c>
      <c r="D422" s="11" t="s">
        <v>64</v>
      </c>
      <c r="F422" s="13" t="s">
        <v>9</v>
      </c>
      <c r="H422" s="12">
        <v>7</v>
      </c>
      <c r="I422" s="12">
        <v>2009</v>
      </c>
      <c r="K422" s="14">
        <v>1</v>
      </c>
      <c r="L422" s="14">
        <v>3</v>
      </c>
      <c r="M422" s="14">
        <v>1</v>
      </c>
      <c r="N422" s="14">
        <v>1</v>
      </c>
      <c r="O422" s="14" t="s">
        <v>185</v>
      </c>
      <c r="P422" s="14" t="s">
        <v>186</v>
      </c>
      <c r="Q422" s="14" t="s">
        <v>263</v>
      </c>
      <c r="R422" s="12" t="s">
        <v>73</v>
      </c>
      <c r="S422" s="12" t="s">
        <v>500</v>
      </c>
      <c r="T422" s="15" t="s">
        <v>188</v>
      </c>
      <c r="U422" s="35" t="s">
        <v>479</v>
      </c>
      <c r="W422" s="15" t="s">
        <v>163</v>
      </c>
      <c r="X422" s="15" t="s">
        <v>29</v>
      </c>
      <c r="AB422" s="12" t="s">
        <v>189</v>
      </c>
      <c r="AC422" s="12" t="s">
        <v>192</v>
      </c>
      <c r="AD422" s="12" t="s">
        <v>120</v>
      </c>
      <c r="AE422" s="16" t="s">
        <v>207</v>
      </c>
      <c r="AF422" s="97" t="s">
        <v>206</v>
      </c>
      <c r="AH422" s="85" t="s">
        <v>596</v>
      </c>
      <c r="AI422" s="17">
        <v>25</v>
      </c>
      <c r="AJ422" s="17" t="s">
        <v>291</v>
      </c>
      <c r="AK422" s="24" t="s">
        <v>76</v>
      </c>
      <c r="AL422" s="41">
        <v>0.93694788145692398</v>
      </c>
      <c r="AM422" s="41" t="s">
        <v>21</v>
      </c>
      <c r="AN422" s="41">
        <v>1.51159020754591</v>
      </c>
      <c r="AO422" s="41"/>
      <c r="AP422" s="17" t="s">
        <v>56</v>
      </c>
      <c r="AQ422" s="17" t="s">
        <v>34</v>
      </c>
      <c r="AR422" s="17">
        <f t="shared" si="60"/>
        <v>0.57464232608898602</v>
      </c>
      <c r="AS422" s="17">
        <f t="shared" si="61"/>
        <v>0.99530970496568627</v>
      </c>
      <c r="AT422" s="17" t="s">
        <v>156</v>
      </c>
      <c r="AU422" s="17" t="s">
        <v>194</v>
      </c>
      <c r="AV422" s="17">
        <v>3</v>
      </c>
      <c r="AX422" s="104" t="s">
        <v>29</v>
      </c>
      <c r="AY422" s="105">
        <v>0.94182075729315196</v>
      </c>
      <c r="AZ422" s="20" t="s">
        <v>21</v>
      </c>
      <c r="BA422" s="44">
        <v>1.52135043310699</v>
      </c>
      <c r="BB422" s="83">
        <f t="shared" si="62"/>
        <v>0.57952967581383807</v>
      </c>
      <c r="BC422" s="23">
        <f t="shared" si="59"/>
        <v>1.0037748430034878</v>
      </c>
      <c r="BE422" s="19">
        <v>3</v>
      </c>
      <c r="BF422" s="34" t="s">
        <v>600</v>
      </c>
    </row>
    <row r="423" spans="1:58" x14ac:dyDescent="0.3">
      <c r="A423" s="84" t="s">
        <v>202</v>
      </c>
      <c r="B423" s="11" t="s">
        <v>203</v>
      </c>
      <c r="C423" s="12">
        <v>2014</v>
      </c>
      <c r="D423" s="11" t="s">
        <v>64</v>
      </c>
      <c r="F423" s="13" t="s">
        <v>9</v>
      </c>
      <c r="H423" s="12">
        <v>7</v>
      </c>
      <c r="I423" s="12">
        <v>2009</v>
      </c>
      <c r="K423" s="14">
        <v>1</v>
      </c>
      <c r="L423" s="14">
        <v>3</v>
      </c>
      <c r="M423" s="14">
        <v>1</v>
      </c>
      <c r="N423" s="14">
        <v>1</v>
      </c>
      <c r="O423" s="14" t="s">
        <v>185</v>
      </c>
      <c r="P423" s="14" t="s">
        <v>186</v>
      </c>
      <c r="Q423" s="14" t="s">
        <v>263</v>
      </c>
      <c r="R423" s="12" t="s">
        <v>73</v>
      </c>
      <c r="S423" s="12" t="s">
        <v>500</v>
      </c>
      <c r="T423" s="15" t="s">
        <v>188</v>
      </c>
      <c r="U423" s="35" t="s">
        <v>479</v>
      </c>
      <c r="W423" s="15" t="s">
        <v>163</v>
      </c>
      <c r="X423" s="15" t="s">
        <v>29</v>
      </c>
      <c r="AB423" s="12" t="s">
        <v>189</v>
      </c>
      <c r="AC423" s="12" t="s">
        <v>193</v>
      </c>
      <c r="AD423" s="12" t="s">
        <v>120</v>
      </c>
      <c r="AE423" s="16" t="s">
        <v>207</v>
      </c>
      <c r="AF423" s="97" t="s">
        <v>206</v>
      </c>
      <c r="AH423" s="85" t="s">
        <v>596</v>
      </c>
      <c r="AI423" s="17">
        <v>55</v>
      </c>
      <c r="AJ423" s="17" t="s">
        <v>291</v>
      </c>
      <c r="AK423" s="24" t="s">
        <v>76</v>
      </c>
      <c r="AL423" s="41">
        <v>0</v>
      </c>
      <c r="AM423" s="41" t="s">
        <v>21</v>
      </c>
      <c r="AN423" s="41">
        <v>0</v>
      </c>
      <c r="AO423" s="41"/>
      <c r="AP423" s="17" t="s">
        <v>56</v>
      </c>
      <c r="AQ423" s="17" t="s">
        <v>34</v>
      </c>
      <c r="AR423" s="17">
        <f t="shared" si="60"/>
        <v>0</v>
      </c>
      <c r="AS423" s="17">
        <f t="shared" si="61"/>
        <v>0</v>
      </c>
      <c r="AT423" s="17" t="s">
        <v>156</v>
      </c>
      <c r="AU423" s="17" t="s">
        <v>194</v>
      </c>
      <c r="AV423" s="17">
        <v>3</v>
      </c>
      <c r="AX423" s="104" t="s">
        <v>29</v>
      </c>
      <c r="AY423" s="105">
        <v>0.94182075729315196</v>
      </c>
      <c r="AZ423" s="20" t="s">
        <v>21</v>
      </c>
      <c r="BA423" s="44">
        <v>1.52135043310699</v>
      </c>
      <c r="BB423" s="83">
        <f t="shared" si="62"/>
        <v>0.57952967581383807</v>
      </c>
      <c r="BC423" s="23">
        <f>BB423*SQRT(BE423)</f>
        <v>1.0037748430034878</v>
      </c>
      <c r="BE423" s="19">
        <v>3</v>
      </c>
      <c r="BF423" s="34" t="s">
        <v>600</v>
      </c>
    </row>
    <row r="424" spans="1:58" x14ac:dyDescent="0.3">
      <c r="A424" s="84" t="s">
        <v>202</v>
      </c>
      <c r="B424" s="11" t="s">
        <v>203</v>
      </c>
      <c r="C424" s="12">
        <v>2014</v>
      </c>
      <c r="D424" s="11" t="s">
        <v>64</v>
      </c>
      <c r="F424" s="13" t="s">
        <v>9</v>
      </c>
      <c r="H424" s="12">
        <v>7</v>
      </c>
      <c r="I424" s="12">
        <v>2009</v>
      </c>
      <c r="K424" s="14">
        <v>1</v>
      </c>
      <c r="L424" s="14">
        <v>3</v>
      </c>
      <c r="M424" s="14">
        <v>1</v>
      </c>
      <c r="N424" s="14">
        <v>1</v>
      </c>
      <c r="O424" s="14" t="s">
        <v>185</v>
      </c>
      <c r="P424" s="14" t="s">
        <v>186</v>
      </c>
      <c r="Q424" s="14" t="s">
        <v>263</v>
      </c>
      <c r="R424" s="12" t="s">
        <v>73</v>
      </c>
      <c r="S424" s="12" t="s">
        <v>500</v>
      </c>
      <c r="T424" s="15" t="s">
        <v>188</v>
      </c>
      <c r="U424" s="35" t="s">
        <v>479</v>
      </c>
      <c r="W424" s="15" t="s">
        <v>163</v>
      </c>
      <c r="X424" s="15" t="s">
        <v>29</v>
      </c>
      <c r="AB424" s="12" t="s">
        <v>189</v>
      </c>
      <c r="AC424" s="12" t="s">
        <v>192</v>
      </c>
      <c r="AD424" s="12" t="s">
        <v>120</v>
      </c>
      <c r="AE424" s="16" t="s">
        <v>208</v>
      </c>
      <c r="AF424" s="97" t="s">
        <v>204</v>
      </c>
      <c r="AH424" s="85" t="s">
        <v>596</v>
      </c>
      <c r="AI424" s="17">
        <v>25</v>
      </c>
      <c r="AJ424" s="17" t="s">
        <v>291</v>
      </c>
      <c r="AK424" s="24" t="s">
        <v>76</v>
      </c>
      <c r="AL424" s="41">
        <v>1.3333333333333299</v>
      </c>
      <c r="AM424" s="41" t="s">
        <v>21</v>
      </c>
      <c r="AN424" s="41">
        <v>2.1052631578947301</v>
      </c>
      <c r="AO424" s="41"/>
      <c r="AP424" s="17" t="s">
        <v>56</v>
      </c>
      <c r="AQ424" s="17" t="s">
        <v>34</v>
      </c>
      <c r="AR424" s="17">
        <f t="shared" si="60"/>
        <v>0.77192982456140014</v>
      </c>
      <c r="AS424" s="17">
        <f t="shared" si="61"/>
        <v>1.3370216760180749</v>
      </c>
      <c r="AT424" s="17" t="s">
        <v>156</v>
      </c>
      <c r="AU424" s="17" t="s">
        <v>194</v>
      </c>
      <c r="AV424" s="17">
        <v>3</v>
      </c>
      <c r="AX424" s="104" t="s">
        <v>29</v>
      </c>
      <c r="AY424" s="105">
        <v>2</v>
      </c>
      <c r="AZ424" s="20" t="s">
        <v>21</v>
      </c>
      <c r="BA424" s="44">
        <v>3.1578947368421</v>
      </c>
      <c r="BB424" s="83">
        <f t="shared" si="62"/>
        <v>1.1578947368421</v>
      </c>
      <c r="BC424" s="23">
        <f t="shared" si="59"/>
        <v>2.0055325140271116</v>
      </c>
      <c r="BE424" s="19">
        <v>3</v>
      </c>
      <c r="BF424" s="34" t="s">
        <v>600</v>
      </c>
    </row>
    <row r="425" spans="1:58" x14ac:dyDescent="0.3">
      <c r="A425" s="84" t="s">
        <v>202</v>
      </c>
      <c r="B425" s="11" t="s">
        <v>203</v>
      </c>
      <c r="C425" s="12">
        <v>2014</v>
      </c>
      <c r="D425" s="11" t="s">
        <v>64</v>
      </c>
      <c r="F425" s="13" t="s">
        <v>9</v>
      </c>
      <c r="H425" s="12">
        <v>7</v>
      </c>
      <c r="I425" s="12">
        <v>2009</v>
      </c>
      <c r="K425" s="14">
        <v>1</v>
      </c>
      <c r="L425" s="14">
        <v>3</v>
      </c>
      <c r="M425" s="14">
        <v>1</v>
      </c>
      <c r="N425" s="14">
        <v>1</v>
      </c>
      <c r="O425" s="14" t="s">
        <v>185</v>
      </c>
      <c r="P425" s="14" t="s">
        <v>186</v>
      </c>
      <c r="Q425" s="14" t="s">
        <v>263</v>
      </c>
      <c r="R425" s="12" t="s">
        <v>73</v>
      </c>
      <c r="S425" s="12" t="s">
        <v>500</v>
      </c>
      <c r="T425" s="15" t="s">
        <v>188</v>
      </c>
      <c r="U425" s="35" t="s">
        <v>479</v>
      </c>
      <c r="W425" s="15" t="s">
        <v>163</v>
      </c>
      <c r="X425" s="15" t="s">
        <v>29</v>
      </c>
      <c r="AB425" s="12" t="s">
        <v>189</v>
      </c>
      <c r="AC425" s="12" t="s">
        <v>193</v>
      </c>
      <c r="AD425" s="12" t="s">
        <v>120</v>
      </c>
      <c r="AE425" s="16" t="s">
        <v>208</v>
      </c>
      <c r="AF425" s="97" t="s">
        <v>204</v>
      </c>
      <c r="AH425" s="85" t="s">
        <v>596</v>
      </c>
      <c r="AI425" s="17">
        <v>55</v>
      </c>
      <c r="AJ425" s="17" t="s">
        <v>291</v>
      </c>
      <c r="AK425" s="24" t="s">
        <v>76</v>
      </c>
      <c r="AL425" s="41">
        <v>0.33333333333333298</v>
      </c>
      <c r="AM425" s="41" t="s">
        <v>21</v>
      </c>
      <c r="AN425" s="41">
        <v>0.52631578947368296</v>
      </c>
      <c r="AO425" s="41"/>
      <c r="AP425" s="17" t="s">
        <v>56</v>
      </c>
      <c r="AQ425" s="17" t="s">
        <v>34</v>
      </c>
      <c r="AR425" s="17">
        <f t="shared" si="60"/>
        <v>0.19298245614034998</v>
      </c>
      <c r="AS425" s="17">
        <f t="shared" si="61"/>
        <v>0.33425541900451861</v>
      </c>
      <c r="AT425" s="17" t="s">
        <v>156</v>
      </c>
      <c r="AU425" s="17" t="s">
        <v>194</v>
      </c>
      <c r="AV425" s="17">
        <v>3</v>
      </c>
      <c r="AX425" s="104" t="s">
        <v>29</v>
      </c>
      <c r="AY425" s="105">
        <v>2</v>
      </c>
      <c r="AZ425" s="20" t="s">
        <v>21</v>
      </c>
      <c r="BA425" s="44">
        <v>3.1578947368421</v>
      </c>
      <c r="BB425" s="83">
        <f t="shared" si="62"/>
        <v>1.1578947368421</v>
      </c>
      <c r="BC425" s="23">
        <f>BB425*SQRT(BE425)</f>
        <v>2.0055325140271116</v>
      </c>
      <c r="BE425" s="19">
        <v>3</v>
      </c>
      <c r="BF425" s="34" t="s">
        <v>600</v>
      </c>
    </row>
    <row r="426" spans="1:58" x14ac:dyDescent="0.3">
      <c r="A426" s="84" t="s">
        <v>202</v>
      </c>
      <c r="B426" s="11" t="s">
        <v>203</v>
      </c>
      <c r="C426" s="12">
        <v>2014</v>
      </c>
      <c r="D426" s="11" t="s">
        <v>64</v>
      </c>
      <c r="F426" s="13" t="s">
        <v>9</v>
      </c>
      <c r="H426" s="12">
        <v>7</v>
      </c>
      <c r="I426" s="12">
        <v>2009</v>
      </c>
      <c r="K426" s="14">
        <v>1</v>
      </c>
      <c r="L426" s="14">
        <v>3</v>
      </c>
      <c r="M426" s="14">
        <v>1</v>
      </c>
      <c r="N426" s="14">
        <v>1</v>
      </c>
      <c r="O426" s="14" t="s">
        <v>185</v>
      </c>
      <c r="P426" s="14" t="s">
        <v>186</v>
      </c>
      <c r="Q426" s="14" t="s">
        <v>263</v>
      </c>
      <c r="R426" s="12" t="s">
        <v>73</v>
      </c>
      <c r="S426" s="12" t="s">
        <v>500</v>
      </c>
      <c r="T426" s="15" t="s">
        <v>188</v>
      </c>
      <c r="U426" s="35" t="s">
        <v>479</v>
      </c>
      <c r="W426" s="15" t="s">
        <v>163</v>
      </c>
      <c r="X426" s="15" t="s">
        <v>29</v>
      </c>
      <c r="AB426" s="12" t="s">
        <v>189</v>
      </c>
      <c r="AC426" s="12" t="s">
        <v>192</v>
      </c>
      <c r="AD426" s="12" t="s">
        <v>120</v>
      </c>
      <c r="AE426" s="16" t="s">
        <v>208</v>
      </c>
      <c r="AF426" s="97" t="s">
        <v>205</v>
      </c>
      <c r="AH426" s="85" t="s">
        <v>596</v>
      </c>
      <c r="AI426" s="17">
        <v>25</v>
      </c>
      <c r="AJ426" s="17" t="s">
        <v>291</v>
      </c>
      <c r="AK426" s="24" t="s">
        <v>76</v>
      </c>
      <c r="AL426" s="41">
        <v>2.3333333333333299</v>
      </c>
      <c r="AM426" s="41" t="s">
        <v>21</v>
      </c>
      <c r="AN426" s="41">
        <v>3.6754385964912202</v>
      </c>
      <c r="AO426" s="41"/>
      <c r="AP426" s="17" t="s">
        <v>56</v>
      </c>
      <c r="AQ426" s="17" t="s">
        <v>34</v>
      </c>
      <c r="AR426" s="17">
        <f t="shared" si="60"/>
        <v>1.3421052631578902</v>
      </c>
      <c r="AS426" s="17">
        <f t="shared" si="61"/>
        <v>2.3245945048950643</v>
      </c>
      <c r="AT426" s="17" t="s">
        <v>156</v>
      </c>
      <c r="AU426" s="17" t="s">
        <v>194</v>
      </c>
      <c r="AV426" s="17">
        <v>3</v>
      </c>
      <c r="AX426" s="104" t="s">
        <v>29</v>
      </c>
      <c r="AY426" s="105">
        <v>1.6666666666666601</v>
      </c>
      <c r="AZ426" s="20" t="s">
        <v>21</v>
      </c>
      <c r="BA426" s="44">
        <v>2.6315789473684199</v>
      </c>
      <c r="BB426" s="83">
        <f t="shared" si="62"/>
        <v>0.96491228070175983</v>
      </c>
      <c r="BC426" s="23">
        <f t="shared" si="59"/>
        <v>1.6712770950226101</v>
      </c>
      <c r="BE426" s="19">
        <v>3</v>
      </c>
      <c r="BF426" s="34" t="s">
        <v>600</v>
      </c>
    </row>
    <row r="427" spans="1:58" x14ac:dyDescent="0.3">
      <c r="A427" s="84" t="s">
        <v>202</v>
      </c>
      <c r="B427" s="11" t="s">
        <v>203</v>
      </c>
      <c r="C427" s="12">
        <v>2014</v>
      </c>
      <c r="D427" s="11" t="s">
        <v>64</v>
      </c>
      <c r="F427" s="13" t="s">
        <v>9</v>
      </c>
      <c r="H427" s="12">
        <v>7</v>
      </c>
      <c r="I427" s="12">
        <v>2009</v>
      </c>
      <c r="K427" s="14">
        <v>1</v>
      </c>
      <c r="L427" s="14">
        <v>3</v>
      </c>
      <c r="M427" s="14">
        <v>1</v>
      </c>
      <c r="N427" s="14">
        <v>1</v>
      </c>
      <c r="O427" s="14" t="s">
        <v>185</v>
      </c>
      <c r="P427" s="14" t="s">
        <v>186</v>
      </c>
      <c r="Q427" s="14" t="s">
        <v>263</v>
      </c>
      <c r="R427" s="12" t="s">
        <v>73</v>
      </c>
      <c r="S427" s="12" t="s">
        <v>500</v>
      </c>
      <c r="T427" s="15" t="s">
        <v>188</v>
      </c>
      <c r="U427" s="35" t="s">
        <v>479</v>
      </c>
      <c r="W427" s="15" t="s">
        <v>163</v>
      </c>
      <c r="X427" s="15" t="s">
        <v>29</v>
      </c>
      <c r="AB427" s="12" t="s">
        <v>189</v>
      </c>
      <c r="AC427" s="12" t="s">
        <v>193</v>
      </c>
      <c r="AD427" s="12" t="s">
        <v>120</v>
      </c>
      <c r="AE427" s="16" t="s">
        <v>208</v>
      </c>
      <c r="AF427" s="97" t="s">
        <v>205</v>
      </c>
      <c r="AH427" s="85" t="s">
        <v>596</v>
      </c>
      <c r="AI427" s="17">
        <v>55</v>
      </c>
      <c r="AJ427" s="17" t="s">
        <v>291</v>
      </c>
      <c r="AK427" s="24" t="s">
        <v>76</v>
      </c>
      <c r="AL427" s="41">
        <v>0.66666666666666596</v>
      </c>
      <c r="AM427" s="41" t="s">
        <v>21</v>
      </c>
      <c r="AN427" s="41">
        <v>1.0526315789473599</v>
      </c>
      <c r="AO427" s="41"/>
      <c r="AP427" s="17" t="s">
        <v>56</v>
      </c>
      <c r="AQ427" s="17" t="s">
        <v>34</v>
      </c>
      <c r="AR427" s="17">
        <f t="shared" si="60"/>
        <v>0.38596491228069396</v>
      </c>
      <c r="AS427" s="17">
        <f t="shared" si="61"/>
        <v>0.66851083800902678</v>
      </c>
      <c r="AT427" s="17" t="s">
        <v>156</v>
      </c>
      <c r="AU427" s="17" t="s">
        <v>194</v>
      </c>
      <c r="AV427" s="17">
        <v>3</v>
      </c>
      <c r="AX427" s="104" t="s">
        <v>29</v>
      </c>
      <c r="AY427" s="105">
        <v>1.6666666666666601</v>
      </c>
      <c r="AZ427" s="20" t="s">
        <v>21</v>
      </c>
      <c r="BA427" s="44">
        <v>2.6315789473684199</v>
      </c>
      <c r="BB427" s="83">
        <f t="shared" si="62"/>
        <v>0.96491228070175983</v>
      </c>
      <c r="BC427" s="23">
        <f>BB427*SQRT(BE427)</f>
        <v>1.6712770950226101</v>
      </c>
      <c r="BE427" s="19">
        <v>3</v>
      </c>
      <c r="BF427" s="34" t="s">
        <v>600</v>
      </c>
    </row>
    <row r="428" spans="1:58" x14ac:dyDescent="0.3">
      <c r="A428" s="84" t="s">
        <v>202</v>
      </c>
      <c r="B428" s="11" t="s">
        <v>203</v>
      </c>
      <c r="C428" s="12">
        <v>2014</v>
      </c>
      <c r="D428" s="11" t="s">
        <v>64</v>
      </c>
      <c r="F428" s="13" t="s">
        <v>9</v>
      </c>
      <c r="H428" s="12">
        <v>7</v>
      </c>
      <c r="I428" s="12">
        <v>2009</v>
      </c>
      <c r="K428" s="14">
        <v>1</v>
      </c>
      <c r="L428" s="14">
        <v>3</v>
      </c>
      <c r="M428" s="14">
        <v>1</v>
      </c>
      <c r="N428" s="14">
        <v>1</v>
      </c>
      <c r="O428" s="14" t="s">
        <v>185</v>
      </c>
      <c r="P428" s="14" t="s">
        <v>186</v>
      </c>
      <c r="Q428" s="14" t="s">
        <v>263</v>
      </c>
      <c r="R428" s="12" t="s">
        <v>73</v>
      </c>
      <c r="S428" s="12" t="s">
        <v>500</v>
      </c>
      <c r="T428" s="15" t="s">
        <v>188</v>
      </c>
      <c r="U428" s="35" t="s">
        <v>479</v>
      </c>
      <c r="W428" s="15" t="s">
        <v>163</v>
      </c>
      <c r="X428" s="15" t="s">
        <v>29</v>
      </c>
      <c r="AB428" s="12" t="s">
        <v>189</v>
      </c>
      <c r="AC428" s="12" t="s">
        <v>192</v>
      </c>
      <c r="AD428" s="12" t="s">
        <v>120</v>
      </c>
      <c r="AE428" s="16" t="s">
        <v>208</v>
      </c>
      <c r="AF428" s="97" t="s">
        <v>206</v>
      </c>
      <c r="AH428" s="85" t="s">
        <v>596</v>
      </c>
      <c r="AI428" s="17">
        <v>25</v>
      </c>
      <c r="AJ428" s="17" t="s">
        <v>291</v>
      </c>
      <c r="AK428" s="24" t="s">
        <v>76</v>
      </c>
      <c r="AL428" s="41">
        <v>1.6666666666666601</v>
      </c>
      <c r="AM428" s="41" t="s">
        <v>21</v>
      </c>
      <c r="AN428" s="41">
        <v>2.6315789473684199</v>
      </c>
      <c r="AO428" s="41"/>
      <c r="AP428" s="17" t="s">
        <v>56</v>
      </c>
      <c r="AQ428" s="17" t="s">
        <v>34</v>
      </c>
      <c r="AR428" s="17">
        <f t="shared" si="60"/>
        <v>0.96491228070175983</v>
      </c>
      <c r="AS428" s="17">
        <f t="shared" si="61"/>
        <v>1.6712770950226101</v>
      </c>
      <c r="AT428" s="17" t="s">
        <v>156</v>
      </c>
      <c r="AU428" s="17" t="s">
        <v>194</v>
      </c>
      <c r="AV428" s="17">
        <v>3</v>
      </c>
      <c r="AX428" s="104" t="s">
        <v>29</v>
      </c>
      <c r="AY428" s="105">
        <v>1.3333333333333299</v>
      </c>
      <c r="AZ428" s="20" t="s">
        <v>21</v>
      </c>
      <c r="BA428" s="44">
        <v>2.1052631578947301</v>
      </c>
      <c r="BB428" s="83">
        <f t="shared" si="62"/>
        <v>0.77192982456140014</v>
      </c>
      <c r="BC428" s="23">
        <f t="shared" si="59"/>
        <v>1.3370216760180749</v>
      </c>
      <c r="BE428" s="19">
        <v>3</v>
      </c>
      <c r="BF428" s="34" t="s">
        <v>600</v>
      </c>
    </row>
    <row r="429" spans="1:58" x14ac:dyDescent="0.3">
      <c r="A429" s="84" t="s">
        <v>202</v>
      </c>
      <c r="B429" s="11" t="s">
        <v>203</v>
      </c>
      <c r="C429" s="12">
        <v>2014</v>
      </c>
      <c r="D429" s="11" t="s">
        <v>64</v>
      </c>
      <c r="F429" s="13" t="s">
        <v>9</v>
      </c>
      <c r="H429" s="12">
        <v>7</v>
      </c>
      <c r="I429" s="12">
        <v>2009</v>
      </c>
      <c r="K429" s="14">
        <v>1</v>
      </c>
      <c r="L429" s="14">
        <v>3</v>
      </c>
      <c r="M429" s="14">
        <v>1</v>
      </c>
      <c r="N429" s="14">
        <v>1</v>
      </c>
      <c r="O429" s="14" t="s">
        <v>185</v>
      </c>
      <c r="P429" s="14" t="s">
        <v>186</v>
      </c>
      <c r="Q429" s="14" t="s">
        <v>263</v>
      </c>
      <c r="R429" s="12" t="s">
        <v>73</v>
      </c>
      <c r="S429" s="12" t="s">
        <v>500</v>
      </c>
      <c r="T429" s="15" t="s">
        <v>188</v>
      </c>
      <c r="U429" s="35" t="s">
        <v>479</v>
      </c>
      <c r="W429" s="15" t="s">
        <v>163</v>
      </c>
      <c r="X429" s="15" t="s">
        <v>29</v>
      </c>
      <c r="AB429" s="12" t="s">
        <v>189</v>
      </c>
      <c r="AC429" s="12" t="s">
        <v>193</v>
      </c>
      <c r="AD429" s="12" t="s">
        <v>120</v>
      </c>
      <c r="AE429" s="16" t="s">
        <v>208</v>
      </c>
      <c r="AF429" s="97" t="s">
        <v>206</v>
      </c>
      <c r="AH429" s="85" t="s">
        <v>596</v>
      </c>
      <c r="AI429" s="17">
        <v>55</v>
      </c>
      <c r="AJ429" s="17" t="s">
        <v>291</v>
      </c>
      <c r="AK429" s="24" t="s">
        <v>76</v>
      </c>
      <c r="AL429" s="41">
        <v>1.3333333333333299</v>
      </c>
      <c r="AM429" s="41" t="s">
        <v>21</v>
      </c>
      <c r="AN429" s="41">
        <v>2.1052631578947301</v>
      </c>
      <c r="AO429" s="41"/>
      <c r="AP429" s="17" t="s">
        <v>56</v>
      </c>
      <c r="AQ429" s="17" t="s">
        <v>34</v>
      </c>
      <c r="AR429" s="17">
        <f t="shared" si="60"/>
        <v>0.77192982456140014</v>
      </c>
      <c r="AS429" s="17">
        <f t="shared" si="61"/>
        <v>1.3370216760180749</v>
      </c>
      <c r="AT429" s="17" t="s">
        <v>156</v>
      </c>
      <c r="AU429" s="17" t="s">
        <v>194</v>
      </c>
      <c r="AV429" s="17">
        <v>3</v>
      </c>
      <c r="AX429" s="104" t="s">
        <v>29</v>
      </c>
      <c r="AY429" s="105">
        <v>1.3333333333333299</v>
      </c>
      <c r="AZ429" s="20" t="s">
        <v>21</v>
      </c>
      <c r="BA429" s="44">
        <v>2.1052631578947301</v>
      </c>
      <c r="BB429" s="83">
        <f t="shared" si="62"/>
        <v>0.77192982456140014</v>
      </c>
      <c r="BC429" s="23">
        <f>BB429*SQRT(BE429)</f>
        <v>1.3370216760180749</v>
      </c>
      <c r="BE429" s="19">
        <v>3</v>
      </c>
      <c r="BF429" s="34" t="s">
        <v>600</v>
      </c>
    </row>
    <row r="430" spans="1:58" x14ac:dyDescent="0.3">
      <c r="A430" s="84" t="s">
        <v>202</v>
      </c>
      <c r="B430" s="11" t="s">
        <v>203</v>
      </c>
      <c r="C430" s="12">
        <v>2014</v>
      </c>
      <c r="D430" s="11" t="s">
        <v>64</v>
      </c>
      <c r="F430" s="13" t="s">
        <v>9</v>
      </c>
      <c r="H430" s="12">
        <v>7</v>
      </c>
      <c r="I430" s="12">
        <v>2009</v>
      </c>
      <c r="K430" s="14">
        <v>1</v>
      </c>
      <c r="L430" s="14">
        <v>3</v>
      </c>
      <c r="M430" s="14">
        <v>1</v>
      </c>
      <c r="N430" s="14">
        <v>1</v>
      </c>
      <c r="O430" s="14" t="s">
        <v>185</v>
      </c>
      <c r="P430" s="14" t="s">
        <v>186</v>
      </c>
      <c r="Q430" s="14" t="s">
        <v>263</v>
      </c>
      <c r="R430" s="12" t="s">
        <v>73</v>
      </c>
      <c r="S430" s="12" t="s">
        <v>500</v>
      </c>
      <c r="T430" s="15" t="s">
        <v>188</v>
      </c>
      <c r="U430" s="35" t="s">
        <v>479</v>
      </c>
      <c r="W430" s="15" t="s">
        <v>163</v>
      </c>
      <c r="X430" s="15" t="s">
        <v>29</v>
      </c>
      <c r="AB430" s="12" t="s">
        <v>189</v>
      </c>
      <c r="AC430" s="12" t="s">
        <v>192</v>
      </c>
      <c r="AD430" s="12" t="s">
        <v>120</v>
      </c>
      <c r="AE430" s="16" t="s">
        <v>593</v>
      </c>
      <c r="AF430" s="97" t="s">
        <v>204</v>
      </c>
      <c r="AH430" s="85" t="s">
        <v>596</v>
      </c>
      <c r="AI430" s="17">
        <v>25</v>
      </c>
      <c r="AJ430" s="17" t="s">
        <v>291</v>
      </c>
      <c r="AK430" s="24" t="s">
        <v>76</v>
      </c>
      <c r="AL430" s="41">
        <f t="shared" ref="AL430:AL435" si="63">SUM(AL418,AL424)</f>
        <v>2.3192898016659078</v>
      </c>
      <c r="AM430" s="41" t="s">
        <v>21</v>
      </c>
      <c r="AN430" s="41"/>
      <c r="AO430" s="41"/>
      <c r="AP430" s="17" t="s">
        <v>123</v>
      </c>
      <c r="AQ430" s="17" t="s">
        <v>77</v>
      </c>
      <c r="AS430" s="17">
        <f t="shared" ref="AS430:AS435" si="64">SQRT(((AS418*AS418)+(AS424*AS424))/2)</f>
        <v>1.178615367908685</v>
      </c>
      <c r="AT430" s="17" t="s">
        <v>156</v>
      </c>
      <c r="AU430" s="17" t="s">
        <v>194</v>
      </c>
      <c r="AV430" s="17">
        <v>3</v>
      </c>
      <c r="AX430" s="104" t="s">
        <v>29</v>
      </c>
      <c r="AY430" s="106">
        <f t="shared" ref="AY430:AY435" si="65">SUM(AY418,AY424)</f>
        <v>2.6568491888350332</v>
      </c>
      <c r="AZ430" s="20" t="s">
        <v>21</v>
      </c>
      <c r="BA430" s="19"/>
      <c r="BB430" s="83"/>
      <c r="BC430" s="19">
        <f t="shared" ref="BC430:BC435" si="66">SQRT(((BC418*BC418)+(BC424*BC424))/2)</f>
        <v>1.4918309679052364</v>
      </c>
      <c r="BE430" s="19">
        <v>3</v>
      </c>
      <c r="BF430" s="34" t="s">
        <v>599</v>
      </c>
    </row>
    <row r="431" spans="1:58" x14ac:dyDescent="0.3">
      <c r="A431" s="84" t="s">
        <v>202</v>
      </c>
      <c r="B431" s="11" t="s">
        <v>203</v>
      </c>
      <c r="C431" s="12">
        <v>2014</v>
      </c>
      <c r="D431" s="11" t="s">
        <v>64</v>
      </c>
      <c r="F431" s="13" t="s">
        <v>9</v>
      </c>
      <c r="H431" s="12">
        <v>7</v>
      </c>
      <c r="I431" s="12">
        <v>2009</v>
      </c>
      <c r="K431" s="14">
        <v>1</v>
      </c>
      <c r="L431" s="14">
        <v>3</v>
      </c>
      <c r="M431" s="14">
        <v>1</v>
      </c>
      <c r="N431" s="14">
        <v>1</v>
      </c>
      <c r="O431" s="14" t="s">
        <v>185</v>
      </c>
      <c r="P431" s="14" t="s">
        <v>186</v>
      </c>
      <c r="Q431" s="14" t="s">
        <v>263</v>
      </c>
      <c r="R431" s="12" t="s">
        <v>73</v>
      </c>
      <c r="S431" s="12" t="s">
        <v>500</v>
      </c>
      <c r="T431" s="15" t="s">
        <v>188</v>
      </c>
      <c r="U431" s="35" t="s">
        <v>479</v>
      </c>
      <c r="W431" s="15" t="s">
        <v>163</v>
      </c>
      <c r="X431" s="15" t="s">
        <v>29</v>
      </c>
      <c r="AB431" s="12" t="s">
        <v>189</v>
      </c>
      <c r="AC431" s="12" t="s">
        <v>193</v>
      </c>
      <c r="AD431" s="12" t="s">
        <v>120</v>
      </c>
      <c r="AE431" s="16" t="s">
        <v>593</v>
      </c>
      <c r="AF431" s="97" t="s">
        <v>204</v>
      </c>
      <c r="AH431" s="85" t="s">
        <v>596</v>
      </c>
      <c r="AI431" s="17">
        <v>55</v>
      </c>
      <c r="AJ431" s="17" t="s">
        <v>291</v>
      </c>
      <c r="AK431" s="24" t="s">
        <v>76</v>
      </c>
      <c r="AL431" s="41">
        <f t="shared" si="63"/>
        <v>0.33333333333333298</v>
      </c>
      <c r="AM431" s="41" t="s">
        <v>21</v>
      </c>
      <c r="AN431" s="41"/>
      <c r="AO431" s="41"/>
      <c r="AP431" s="17" t="s">
        <v>123</v>
      </c>
      <c r="AQ431" s="17" t="s">
        <v>77</v>
      </c>
      <c r="AS431" s="17">
        <f t="shared" si="64"/>
        <v>0.23635427342644588</v>
      </c>
      <c r="AT431" s="17" t="s">
        <v>156</v>
      </c>
      <c r="AU431" s="17" t="s">
        <v>194</v>
      </c>
      <c r="AV431" s="17">
        <v>3</v>
      </c>
      <c r="AX431" s="18" t="s">
        <v>29</v>
      </c>
      <c r="AY431" s="19">
        <f t="shared" si="65"/>
        <v>2.6568491888350332</v>
      </c>
      <c r="AZ431" s="20" t="s">
        <v>21</v>
      </c>
      <c r="BA431" s="19"/>
      <c r="BB431" s="83"/>
      <c r="BC431" s="19">
        <f t="shared" si="66"/>
        <v>1.4918309679052364</v>
      </c>
      <c r="BE431" s="19">
        <v>3</v>
      </c>
      <c r="BF431" s="34" t="s">
        <v>599</v>
      </c>
    </row>
    <row r="432" spans="1:58" x14ac:dyDescent="0.3">
      <c r="A432" s="84" t="s">
        <v>202</v>
      </c>
      <c r="B432" s="11" t="s">
        <v>203</v>
      </c>
      <c r="C432" s="12">
        <v>2014</v>
      </c>
      <c r="D432" s="11" t="s">
        <v>64</v>
      </c>
      <c r="F432" s="13" t="s">
        <v>9</v>
      </c>
      <c r="H432" s="12">
        <v>7</v>
      </c>
      <c r="I432" s="12">
        <v>2009</v>
      </c>
      <c r="K432" s="14">
        <v>1</v>
      </c>
      <c r="L432" s="14">
        <v>3</v>
      </c>
      <c r="M432" s="14">
        <v>1</v>
      </c>
      <c r="N432" s="14">
        <v>1</v>
      </c>
      <c r="O432" s="14" t="s">
        <v>185</v>
      </c>
      <c r="P432" s="14" t="s">
        <v>186</v>
      </c>
      <c r="Q432" s="14" t="s">
        <v>263</v>
      </c>
      <c r="R432" s="12" t="s">
        <v>73</v>
      </c>
      <c r="S432" s="12" t="s">
        <v>500</v>
      </c>
      <c r="T432" s="15" t="s">
        <v>188</v>
      </c>
      <c r="U432" s="35" t="s">
        <v>479</v>
      </c>
      <c r="W432" s="15" t="s">
        <v>163</v>
      </c>
      <c r="X432" s="15" t="s">
        <v>29</v>
      </c>
      <c r="AB432" s="12" t="s">
        <v>189</v>
      </c>
      <c r="AC432" s="12" t="s">
        <v>192</v>
      </c>
      <c r="AD432" s="12" t="s">
        <v>120</v>
      </c>
      <c r="AE432" s="16" t="s">
        <v>593</v>
      </c>
      <c r="AF432" s="97" t="s">
        <v>205</v>
      </c>
      <c r="AH432" s="85" t="s">
        <v>596</v>
      </c>
      <c r="AI432" s="17">
        <v>25</v>
      </c>
      <c r="AJ432" s="17" t="s">
        <v>291</v>
      </c>
      <c r="AK432" s="24" t="s">
        <v>76</v>
      </c>
      <c r="AL432" s="41">
        <f t="shared" si="63"/>
        <v>2.629305057144518</v>
      </c>
      <c r="AM432" s="41" t="s">
        <v>21</v>
      </c>
      <c r="AN432" s="41"/>
      <c r="AO432" s="41"/>
      <c r="AP432" s="17" t="s">
        <v>123</v>
      </c>
      <c r="AQ432" s="17" t="s">
        <v>77</v>
      </c>
      <c r="AS432" s="17">
        <f t="shared" si="64"/>
        <v>1.660388984126161</v>
      </c>
      <c r="AT432" s="17" t="s">
        <v>156</v>
      </c>
      <c r="AU432" s="17" t="s">
        <v>194</v>
      </c>
      <c r="AV432" s="17">
        <v>3</v>
      </c>
      <c r="AX432" s="18" t="s">
        <v>29</v>
      </c>
      <c r="AY432" s="19">
        <f t="shared" si="65"/>
        <v>2.29655582562759</v>
      </c>
      <c r="AZ432" s="20" t="s">
        <v>21</v>
      </c>
      <c r="BA432" s="19"/>
      <c r="BB432" s="83"/>
      <c r="BC432" s="19">
        <f t="shared" si="66"/>
        <v>1.2737153557944321</v>
      </c>
      <c r="BE432" s="19">
        <v>3</v>
      </c>
      <c r="BF432" s="34" t="s">
        <v>599</v>
      </c>
    </row>
    <row r="433" spans="1:112" x14ac:dyDescent="0.3">
      <c r="A433" s="84" t="s">
        <v>202</v>
      </c>
      <c r="B433" s="11" t="s">
        <v>203</v>
      </c>
      <c r="C433" s="12">
        <v>2014</v>
      </c>
      <c r="D433" s="11" t="s">
        <v>64</v>
      </c>
      <c r="F433" s="13" t="s">
        <v>9</v>
      </c>
      <c r="H433" s="12">
        <v>7</v>
      </c>
      <c r="I433" s="12">
        <v>2009</v>
      </c>
      <c r="K433" s="14">
        <v>1</v>
      </c>
      <c r="L433" s="14">
        <v>3</v>
      </c>
      <c r="M433" s="14">
        <v>1</v>
      </c>
      <c r="N433" s="14">
        <v>1</v>
      </c>
      <c r="O433" s="14" t="s">
        <v>185</v>
      </c>
      <c r="P433" s="14" t="s">
        <v>186</v>
      </c>
      <c r="Q433" s="14" t="s">
        <v>263</v>
      </c>
      <c r="R433" s="12" t="s">
        <v>73</v>
      </c>
      <c r="S433" s="12" t="s">
        <v>500</v>
      </c>
      <c r="T433" s="15" t="s">
        <v>188</v>
      </c>
      <c r="U433" s="35" t="s">
        <v>479</v>
      </c>
      <c r="W433" s="15" t="s">
        <v>163</v>
      </c>
      <c r="X433" s="15" t="s">
        <v>29</v>
      </c>
      <c r="AB433" s="12" t="s">
        <v>189</v>
      </c>
      <c r="AC433" s="12" t="s">
        <v>193</v>
      </c>
      <c r="AD433" s="12" t="s">
        <v>120</v>
      </c>
      <c r="AE433" s="16" t="s">
        <v>593</v>
      </c>
      <c r="AF433" s="97" t="s">
        <v>205</v>
      </c>
      <c r="AH433" s="85" t="s">
        <v>596</v>
      </c>
      <c r="AI433" s="17">
        <v>55</v>
      </c>
      <c r="AJ433" s="17" t="s">
        <v>291</v>
      </c>
      <c r="AK433" s="24" t="s">
        <v>76</v>
      </c>
      <c r="AL433" s="41">
        <f t="shared" si="63"/>
        <v>0.95287816491677391</v>
      </c>
      <c r="AM433" s="41" t="s">
        <v>21</v>
      </c>
      <c r="AN433" s="41"/>
      <c r="AO433" s="41"/>
      <c r="AP433" s="17" t="s">
        <v>123</v>
      </c>
      <c r="AQ433" s="17" t="s">
        <v>77</v>
      </c>
      <c r="AS433" s="17">
        <f t="shared" si="64"/>
        <v>0.53042202832706808</v>
      </c>
      <c r="AT433" s="17" t="s">
        <v>156</v>
      </c>
      <c r="AU433" s="17" t="s">
        <v>194</v>
      </c>
      <c r="AV433" s="17">
        <v>3</v>
      </c>
      <c r="AX433" s="18" t="s">
        <v>29</v>
      </c>
      <c r="AY433" s="19">
        <f t="shared" si="65"/>
        <v>2.29655582562759</v>
      </c>
      <c r="AZ433" s="20" t="s">
        <v>21</v>
      </c>
      <c r="BA433" s="19"/>
      <c r="BB433" s="83"/>
      <c r="BC433" s="19">
        <f t="shared" si="66"/>
        <v>1.2737153557944321</v>
      </c>
      <c r="BE433" s="19">
        <v>3</v>
      </c>
      <c r="BF433" s="34" t="s">
        <v>599</v>
      </c>
    </row>
    <row r="434" spans="1:112" x14ac:dyDescent="0.3">
      <c r="A434" s="84" t="s">
        <v>202</v>
      </c>
      <c r="B434" s="11" t="s">
        <v>203</v>
      </c>
      <c r="C434" s="12">
        <v>2014</v>
      </c>
      <c r="D434" s="11" t="s">
        <v>64</v>
      </c>
      <c r="F434" s="13" t="s">
        <v>9</v>
      </c>
      <c r="H434" s="12">
        <v>7</v>
      </c>
      <c r="I434" s="12">
        <v>2009</v>
      </c>
      <c r="K434" s="14">
        <v>1</v>
      </c>
      <c r="L434" s="14">
        <v>3</v>
      </c>
      <c r="M434" s="14">
        <v>1</v>
      </c>
      <c r="N434" s="14">
        <v>1</v>
      </c>
      <c r="O434" s="14" t="s">
        <v>185</v>
      </c>
      <c r="P434" s="14" t="s">
        <v>186</v>
      </c>
      <c r="Q434" s="14" t="s">
        <v>263</v>
      </c>
      <c r="R434" s="12" t="s">
        <v>73</v>
      </c>
      <c r="S434" s="12" t="s">
        <v>500</v>
      </c>
      <c r="T434" s="15" t="s">
        <v>188</v>
      </c>
      <c r="U434" s="35" t="s">
        <v>479</v>
      </c>
      <c r="W434" s="15" t="s">
        <v>163</v>
      </c>
      <c r="X434" s="15" t="s">
        <v>29</v>
      </c>
      <c r="AB434" s="12" t="s">
        <v>189</v>
      </c>
      <c r="AC434" s="12" t="s">
        <v>192</v>
      </c>
      <c r="AD434" s="12" t="s">
        <v>120</v>
      </c>
      <c r="AE434" s="16" t="s">
        <v>593</v>
      </c>
      <c r="AF434" s="97" t="s">
        <v>206</v>
      </c>
      <c r="AH434" s="85" t="s">
        <v>596</v>
      </c>
      <c r="AI434" s="17">
        <v>25</v>
      </c>
      <c r="AJ434" s="17" t="s">
        <v>291</v>
      </c>
      <c r="AK434" s="24" t="s">
        <v>76</v>
      </c>
      <c r="AL434" s="41">
        <f t="shared" si="63"/>
        <v>2.6036145481235842</v>
      </c>
      <c r="AM434" s="41" t="s">
        <v>21</v>
      </c>
      <c r="AN434" s="41"/>
      <c r="AO434" s="41"/>
      <c r="AP434" s="17" t="s">
        <v>123</v>
      </c>
      <c r="AQ434" s="17" t="s">
        <v>77</v>
      </c>
      <c r="AS434" s="17">
        <f t="shared" si="64"/>
        <v>1.3754651099075716</v>
      </c>
      <c r="AT434" s="17" t="s">
        <v>156</v>
      </c>
      <c r="AU434" s="17" t="s">
        <v>194</v>
      </c>
      <c r="AV434" s="17">
        <v>3</v>
      </c>
      <c r="AX434" s="18" t="s">
        <v>29</v>
      </c>
      <c r="AY434" s="19">
        <f t="shared" si="65"/>
        <v>2.275154090626482</v>
      </c>
      <c r="AZ434" s="20" t="s">
        <v>21</v>
      </c>
      <c r="BA434" s="19"/>
      <c r="BB434" s="83"/>
      <c r="BC434" s="19">
        <f t="shared" si="66"/>
        <v>1.1821994116029788</v>
      </c>
      <c r="BE434" s="19">
        <v>3</v>
      </c>
      <c r="BF434" s="34" t="s">
        <v>599</v>
      </c>
    </row>
    <row r="435" spans="1:112" x14ac:dyDescent="0.3">
      <c r="A435" s="84" t="s">
        <v>202</v>
      </c>
      <c r="B435" s="11" t="s">
        <v>203</v>
      </c>
      <c r="C435" s="12">
        <v>2014</v>
      </c>
      <c r="D435" s="11" t="s">
        <v>64</v>
      </c>
      <c r="F435" s="13" t="s">
        <v>9</v>
      </c>
      <c r="H435" s="12">
        <v>7</v>
      </c>
      <c r="I435" s="12">
        <v>2009</v>
      </c>
      <c r="K435" s="14">
        <v>1</v>
      </c>
      <c r="L435" s="14">
        <v>3</v>
      </c>
      <c r="M435" s="14">
        <v>1</v>
      </c>
      <c r="N435" s="14">
        <v>1</v>
      </c>
      <c r="O435" s="14" t="s">
        <v>185</v>
      </c>
      <c r="P435" s="14" t="s">
        <v>186</v>
      </c>
      <c r="Q435" s="14" t="s">
        <v>263</v>
      </c>
      <c r="R435" s="12" t="s">
        <v>73</v>
      </c>
      <c r="S435" s="12" t="s">
        <v>500</v>
      </c>
      <c r="T435" s="15" t="s">
        <v>188</v>
      </c>
      <c r="U435" s="35" t="s">
        <v>479</v>
      </c>
      <c r="W435" s="15" t="s">
        <v>163</v>
      </c>
      <c r="X435" s="15" t="s">
        <v>29</v>
      </c>
      <c r="AB435" s="12" t="s">
        <v>189</v>
      </c>
      <c r="AC435" s="12" t="s">
        <v>193</v>
      </c>
      <c r="AD435" s="12" t="s">
        <v>120</v>
      </c>
      <c r="AE435" s="16" t="s">
        <v>593</v>
      </c>
      <c r="AF435" s="97" t="s">
        <v>206</v>
      </c>
      <c r="AH435" s="85" t="s">
        <v>596</v>
      </c>
      <c r="AI435" s="17">
        <v>55</v>
      </c>
      <c r="AJ435" s="17" t="s">
        <v>291</v>
      </c>
      <c r="AK435" s="24" t="s">
        <v>76</v>
      </c>
      <c r="AL435" s="41">
        <f t="shared" si="63"/>
        <v>1.3333333333333299</v>
      </c>
      <c r="AM435" s="41" t="s">
        <v>21</v>
      </c>
      <c r="AN435" s="41"/>
      <c r="AO435" s="41"/>
      <c r="AP435" s="17" t="s">
        <v>123</v>
      </c>
      <c r="AQ435" s="17" t="s">
        <v>77</v>
      </c>
      <c r="AS435" s="17">
        <f t="shared" si="64"/>
        <v>0.94541709370578386</v>
      </c>
      <c r="AT435" s="17" t="s">
        <v>156</v>
      </c>
      <c r="AU435" s="17" t="s">
        <v>194</v>
      </c>
      <c r="AV435" s="17">
        <v>3</v>
      </c>
      <c r="AX435" s="18" t="s">
        <v>29</v>
      </c>
      <c r="AY435" s="19">
        <f t="shared" si="65"/>
        <v>2.275154090626482</v>
      </c>
      <c r="AZ435" s="20" t="s">
        <v>21</v>
      </c>
      <c r="BA435" s="19"/>
      <c r="BB435" s="83"/>
      <c r="BC435" s="19">
        <f t="shared" si="66"/>
        <v>1.1821994116029788</v>
      </c>
      <c r="BE435" s="19">
        <v>3</v>
      </c>
      <c r="BF435" s="34" t="s">
        <v>599</v>
      </c>
    </row>
    <row r="436" spans="1:112" s="49" customFormat="1" x14ac:dyDescent="0.3">
      <c r="A436" s="118" t="s">
        <v>202</v>
      </c>
      <c r="B436" s="46" t="s">
        <v>203</v>
      </c>
      <c r="C436" s="61">
        <v>2014</v>
      </c>
      <c r="D436" s="46" t="s">
        <v>64</v>
      </c>
      <c r="E436" s="61"/>
      <c r="F436" s="47" t="s">
        <v>9</v>
      </c>
      <c r="G436" s="47"/>
      <c r="H436" s="61">
        <v>7</v>
      </c>
      <c r="I436" s="61">
        <v>2009</v>
      </c>
      <c r="J436" s="61"/>
      <c r="K436" s="62">
        <v>1</v>
      </c>
      <c r="L436" s="62">
        <v>3</v>
      </c>
      <c r="M436" s="62">
        <v>1</v>
      </c>
      <c r="N436" s="62">
        <v>1</v>
      </c>
      <c r="O436" s="62" t="s">
        <v>185</v>
      </c>
      <c r="P436" s="62" t="s">
        <v>186</v>
      </c>
      <c r="Q436" s="62" t="s">
        <v>263</v>
      </c>
      <c r="R436" s="61" t="s">
        <v>73</v>
      </c>
      <c r="S436" s="61" t="s">
        <v>500</v>
      </c>
      <c r="T436" s="63" t="s">
        <v>188</v>
      </c>
      <c r="U436" s="98" t="s">
        <v>479</v>
      </c>
      <c r="V436" s="63"/>
      <c r="W436" s="63" t="s">
        <v>163</v>
      </c>
      <c r="X436" s="63" t="s">
        <v>29</v>
      </c>
      <c r="Y436" s="63"/>
      <c r="Z436" s="63"/>
      <c r="AA436" s="63"/>
      <c r="AB436" s="61" t="s">
        <v>189</v>
      </c>
      <c r="AC436" s="61" t="s">
        <v>192</v>
      </c>
      <c r="AD436" s="61" t="s">
        <v>120</v>
      </c>
      <c r="AE436" s="61" t="s">
        <v>594</v>
      </c>
      <c r="AF436" s="99" t="s">
        <v>595</v>
      </c>
      <c r="AG436" s="64"/>
      <c r="AH436" s="100" t="s">
        <v>596</v>
      </c>
      <c r="AI436" s="64">
        <v>25</v>
      </c>
      <c r="AJ436" s="64" t="s">
        <v>291</v>
      </c>
      <c r="AK436" s="64" t="s">
        <v>76</v>
      </c>
      <c r="AL436" s="71">
        <f>AVERAGE(AL430,AL432,AL434)</f>
        <v>2.51740313564467</v>
      </c>
      <c r="AM436" s="71" t="s">
        <v>21</v>
      </c>
      <c r="AN436" s="71"/>
      <c r="AO436" s="71"/>
      <c r="AP436" s="64" t="s">
        <v>123</v>
      </c>
      <c r="AQ436" s="64" t="s">
        <v>77</v>
      </c>
      <c r="AR436" s="64"/>
      <c r="AS436" s="64">
        <f>SQRT(((AS430*AS430)+(AS432*AS432)+(AS434*AS434))/3)</f>
        <v>1.4186766172095124</v>
      </c>
      <c r="AT436" s="64" t="s">
        <v>156</v>
      </c>
      <c r="AU436" s="64" t="s">
        <v>194</v>
      </c>
      <c r="AV436" s="64">
        <v>3</v>
      </c>
      <c r="AW436" s="64"/>
      <c r="AX436" s="65" t="s">
        <v>29</v>
      </c>
      <c r="AY436" s="66">
        <f>AVERAGE(AY430,AY432,AY434)</f>
        <v>2.4095197016963685</v>
      </c>
      <c r="AZ436" s="70" t="s">
        <v>21</v>
      </c>
      <c r="BA436" s="66"/>
      <c r="BB436" s="82"/>
      <c r="BC436" s="66">
        <f>SQRT(((BC430*BC430)+(BC432*BC432)+(BC434*BC434))/3)</f>
        <v>1.3223093300714526</v>
      </c>
      <c r="BD436" s="66"/>
      <c r="BE436" s="66">
        <v>3</v>
      </c>
      <c r="BF436" s="34" t="s">
        <v>599</v>
      </c>
      <c r="BG436" s="61"/>
      <c r="BH436" s="61"/>
      <c r="BI436" s="61"/>
      <c r="BJ436" s="61"/>
      <c r="BK436" s="61"/>
      <c r="BL436" s="61"/>
      <c r="BM436" s="61"/>
      <c r="BN436" s="61"/>
      <c r="BO436" s="61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7"/>
      <c r="CI436" s="47"/>
      <c r="CJ436" s="47"/>
      <c r="CK436" s="47"/>
      <c r="CL436" s="47"/>
      <c r="CM436" s="47"/>
      <c r="CN436" s="47"/>
      <c r="CO436" s="47"/>
      <c r="CP436" s="47"/>
      <c r="CQ436" s="48"/>
      <c r="CR436" s="48"/>
      <c r="CS436" s="48"/>
      <c r="CT436" s="48"/>
      <c r="CU436" s="48"/>
      <c r="CV436" s="48"/>
      <c r="CW436" s="48"/>
      <c r="CX436" s="48"/>
      <c r="CY436" s="48"/>
      <c r="CZ436" s="47"/>
      <c r="DA436" s="47"/>
      <c r="DB436" s="47"/>
      <c r="DC436" s="47"/>
      <c r="DD436" s="47"/>
      <c r="DE436" s="47"/>
      <c r="DF436" s="47"/>
      <c r="DG436" s="47"/>
      <c r="DH436" s="47"/>
    </row>
    <row r="437" spans="1:112" s="49" customFormat="1" x14ac:dyDescent="0.3">
      <c r="A437" s="118" t="s">
        <v>202</v>
      </c>
      <c r="B437" s="46" t="s">
        <v>203</v>
      </c>
      <c r="C437" s="61">
        <v>2014</v>
      </c>
      <c r="D437" s="46" t="s">
        <v>64</v>
      </c>
      <c r="E437" s="61"/>
      <c r="F437" s="47" t="s">
        <v>9</v>
      </c>
      <c r="G437" s="47"/>
      <c r="H437" s="61">
        <v>7</v>
      </c>
      <c r="I437" s="61">
        <v>2009</v>
      </c>
      <c r="J437" s="61"/>
      <c r="K437" s="62">
        <v>1</v>
      </c>
      <c r="L437" s="62">
        <v>3</v>
      </c>
      <c r="M437" s="62">
        <v>1</v>
      </c>
      <c r="N437" s="62">
        <v>1</v>
      </c>
      <c r="O437" s="62" t="s">
        <v>185</v>
      </c>
      <c r="P437" s="62" t="s">
        <v>186</v>
      </c>
      <c r="Q437" s="62" t="s">
        <v>263</v>
      </c>
      <c r="R437" s="61" t="s">
        <v>73</v>
      </c>
      <c r="S437" s="61" t="s">
        <v>500</v>
      </c>
      <c r="T437" s="63" t="s">
        <v>188</v>
      </c>
      <c r="U437" s="98" t="s">
        <v>479</v>
      </c>
      <c r="V437" s="63"/>
      <c r="W437" s="63" t="s">
        <v>163</v>
      </c>
      <c r="X437" s="63" t="s">
        <v>29</v>
      </c>
      <c r="Y437" s="63"/>
      <c r="Z437" s="63"/>
      <c r="AA437" s="63"/>
      <c r="AB437" s="61" t="s">
        <v>189</v>
      </c>
      <c r="AC437" s="61" t="s">
        <v>193</v>
      </c>
      <c r="AD437" s="61" t="s">
        <v>120</v>
      </c>
      <c r="AE437" s="61" t="s">
        <v>594</v>
      </c>
      <c r="AF437" s="99" t="s">
        <v>595</v>
      </c>
      <c r="AG437" s="64"/>
      <c r="AH437" s="100" t="s">
        <v>596</v>
      </c>
      <c r="AI437" s="64">
        <v>55</v>
      </c>
      <c r="AJ437" s="64" t="s">
        <v>291</v>
      </c>
      <c r="AK437" s="64" t="s">
        <v>76</v>
      </c>
      <c r="AL437" s="71">
        <f>AVERAGE(AL431,AL433,AL435)</f>
        <v>0.8731816105278124</v>
      </c>
      <c r="AM437" s="71" t="s">
        <v>21</v>
      </c>
      <c r="AN437" s="71"/>
      <c r="AO437" s="71"/>
      <c r="AP437" s="64" t="s">
        <v>123</v>
      </c>
      <c r="AQ437" s="64" t="s">
        <v>77</v>
      </c>
      <c r="AR437" s="64"/>
      <c r="AS437" s="64">
        <f>SQRT(((AS431*AS431)+(AS433*AS433)+(AS435*AS435))/3)</f>
        <v>0.64057899637037619</v>
      </c>
      <c r="AT437" s="64" t="s">
        <v>156</v>
      </c>
      <c r="AU437" s="64" t="s">
        <v>194</v>
      </c>
      <c r="AV437" s="64">
        <v>3</v>
      </c>
      <c r="AW437" s="64"/>
      <c r="AX437" s="65" t="s">
        <v>29</v>
      </c>
      <c r="AY437" s="66">
        <f>AVERAGE(AY431,AY433,AY435)</f>
        <v>2.4095197016963685</v>
      </c>
      <c r="AZ437" s="70" t="s">
        <v>21</v>
      </c>
      <c r="BA437" s="66"/>
      <c r="BB437" s="82"/>
      <c r="BC437" s="66">
        <f>SQRT(((BC431*BC431)+(BC433*BC433)+(BC435*BC435))/3)</f>
        <v>1.3223093300714526</v>
      </c>
      <c r="BD437" s="66"/>
      <c r="BE437" s="66">
        <v>3</v>
      </c>
      <c r="BF437" s="34" t="s">
        <v>599</v>
      </c>
      <c r="BG437" s="61"/>
      <c r="BH437" s="61"/>
      <c r="BI437" s="61"/>
      <c r="BJ437" s="61"/>
      <c r="BK437" s="61"/>
      <c r="BL437" s="61"/>
      <c r="BM437" s="61"/>
      <c r="BN437" s="61"/>
      <c r="BO437" s="61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7"/>
      <c r="CI437" s="47"/>
      <c r="CJ437" s="47"/>
      <c r="CK437" s="47"/>
      <c r="CL437" s="47"/>
      <c r="CM437" s="47"/>
      <c r="CN437" s="47"/>
      <c r="CO437" s="47"/>
      <c r="CP437" s="47"/>
      <c r="CQ437" s="48"/>
      <c r="CR437" s="48"/>
      <c r="CS437" s="48"/>
      <c r="CT437" s="48"/>
      <c r="CU437" s="48"/>
      <c r="CV437" s="48"/>
      <c r="CW437" s="48"/>
      <c r="CX437" s="48"/>
      <c r="CY437" s="48"/>
      <c r="CZ437" s="47"/>
      <c r="DA437" s="47"/>
      <c r="DB437" s="47"/>
      <c r="DC437" s="47"/>
      <c r="DD437" s="47"/>
      <c r="DE437" s="47"/>
      <c r="DF437" s="47"/>
      <c r="DG437" s="47"/>
      <c r="DH437" s="47"/>
    </row>
    <row r="438" spans="1:112" s="49" customFormat="1" x14ac:dyDescent="0.3">
      <c r="A438" s="118" t="s">
        <v>202</v>
      </c>
      <c r="B438" s="46" t="s">
        <v>203</v>
      </c>
      <c r="C438" s="61">
        <v>2014</v>
      </c>
      <c r="D438" s="46" t="s">
        <v>64</v>
      </c>
      <c r="E438" s="61"/>
      <c r="F438" s="47" t="s">
        <v>9</v>
      </c>
      <c r="G438" s="47"/>
      <c r="H438" s="61">
        <v>7</v>
      </c>
      <c r="I438" s="61">
        <v>2009</v>
      </c>
      <c r="J438" s="61"/>
      <c r="K438" s="62">
        <v>1</v>
      </c>
      <c r="L438" s="62">
        <v>3</v>
      </c>
      <c r="M438" s="62">
        <v>1</v>
      </c>
      <c r="N438" s="62">
        <v>1</v>
      </c>
      <c r="O438" s="62" t="s">
        <v>185</v>
      </c>
      <c r="P438" s="62" t="s">
        <v>186</v>
      </c>
      <c r="Q438" s="62" t="s">
        <v>263</v>
      </c>
      <c r="R438" s="61" t="s">
        <v>73</v>
      </c>
      <c r="S438" s="61" t="s">
        <v>500</v>
      </c>
      <c r="T438" s="63" t="s">
        <v>188</v>
      </c>
      <c r="U438" s="98" t="s">
        <v>479</v>
      </c>
      <c r="V438" s="63"/>
      <c r="W438" s="63" t="s">
        <v>163</v>
      </c>
      <c r="X438" s="63" t="s">
        <v>29</v>
      </c>
      <c r="Y438" s="63"/>
      <c r="Z438" s="63"/>
      <c r="AA438" s="63"/>
      <c r="AB438" s="61" t="s">
        <v>189</v>
      </c>
      <c r="AC438" s="61" t="s">
        <v>192</v>
      </c>
      <c r="AD438" s="61" t="s">
        <v>49</v>
      </c>
      <c r="AE438" s="61" t="s">
        <v>592</v>
      </c>
      <c r="AF438" s="99" t="s">
        <v>597</v>
      </c>
      <c r="AG438" s="64"/>
      <c r="AH438" s="100" t="s">
        <v>596</v>
      </c>
      <c r="AI438" s="64">
        <v>25</v>
      </c>
      <c r="AJ438" s="64" t="s">
        <v>291</v>
      </c>
      <c r="AK438" s="64" t="s">
        <v>598</v>
      </c>
      <c r="AL438" s="64">
        <v>31.454662123493289</v>
      </c>
      <c r="AM438" s="64" t="s">
        <v>21</v>
      </c>
      <c r="AN438" s="64"/>
      <c r="AO438" s="64"/>
      <c r="AP438" s="64" t="s">
        <v>123</v>
      </c>
      <c r="AQ438" s="64" t="s">
        <v>77</v>
      </c>
      <c r="AR438" s="64"/>
      <c r="AS438" s="64">
        <v>5.2785096133654408</v>
      </c>
      <c r="AT438" s="64" t="s">
        <v>156</v>
      </c>
      <c r="AU438" s="64" t="s">
        <v>194</v>
      </c>
      <c r="AV438" s="64">
        <v>3</v>
      </c>
      <c r="AW438" s="64"/>
      <c r="AX438" s="65" t="s">
        <v>29</v>
      </c>
      <c r="AY438" s="66">
        <v>41.846218980101234</v>
      </c>
      <c r="AZ438" s="70" t="s">
        <v>21</v>
      </c>
      <c r="BA438" s="66"/>
      <c r="BB438" s="82"/>
      <c r="BC438" s="66">
        <v>7.6042260716800216</v>
      </c>
      <c r="BD438" s="66"/>
      <c r="BE438" s="66">
        <v>3</v>
      </c>
      <c r="BF438" s="34" t="s">
        <v>599</v>
      </c>
      <c r="BG438" s="61"/>
      <c r="BH438" s="61"/>
      <c r="BI438" s="61"/>
      <c r="BJ438" s="61"/>
      <c r="BK438" s="61"/>
      <c r="BL438" s="61"/>
      <c r="BM438" s="61"/>
      <c r="BN438" s="61"/>
      <c r="BO438" s="61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7"/>
      <c r="CI438" s="47"/>
      <c r="CJ438" s="47"/>
      <c r="CK438" s="47"/>
      <c r="CL438" s="47"/>
      <c r="CM438" s="47"/>
      <c r="CN438" s="47"/>
      <c r="CO438" s="47"/>
      <c r="CP438" s="47"/>
      <c r="CQ438" s="48"/>
      <c r="CR438" s="48"/>
      <c r="CS438" s="48"/>
      <c r="CT438" s="48"/>
      <c r="CU438" s="48"/>
      <c r="CV438" s="48"/>
      <c r="CW438" s="48"/>
      <c r="CX438" s="48"/>
      <c r="CY438" s="48"/>
      <c r="CZ438" s="47"/>
      <c r="DA438" s="47"/>
      <c r="DB438" s="47"/>
      <c r="DC438" s="47"/>
      <c r="DD438" s="47"/>
      <c r="DE438" s="47"/>
      <c r="DF438" s="47"/>
      <c r="DG438" s="47"/>
      <c r="DH438" s="47"/>
    </row>
    <row r="439" spans="1:112" s="49" customFormat="1" x14ac:dyDescent="0.3">
      <c r="A439" s="118" t="s">
        <v>202</v>
      </c>
      <c r="B439" s="46" t="s">
        <v>203</v>
      </c>
      <c r="C439" s="61">
        <v>2014</v>
      </c>
      <c r="D439" s="46" t="s">
        <v>64</v>
      </c>
      <c r="E439" s="61"/>
      <c r="F439" s="47" t="s">
        <v>9</v>
      </c>
      <c r="G439" s="47"/>
      <c r="H439" s="61">
        <v>7</v>
      </c>
      <c r="I439" s="61">
        <v>2009</v>
      </c>
      <c r="J439" s="61"/>
      <c r="K439" s="62">
        <v>1</v>
      </c>
      <c r="L439" s="62">
        <v>3</v>
      </c>
      <c r="M439" s="62">
        <v>1</v>
      </c>
      <c r="N439" s="62">
        <v>1</v>
      </c>
      <c r="O439" s="62" t="s">
        <v>185</v>
      </c>
      <c r="P439" s="62" t="s">
        <v>186</v>
      </c>
      <c r="Q439" s="62" t="s">
        <v>263</v>
      </c>
      <c r="R439" s="61" t="s">
        <v>73</v>
      </c>
      <c r="S439" s="61" t="s">
        <v>500</v>
      </c>
      <c r="T439" s="63" t="s">
        <v>188</v>
      </c>
      <c r="U439" s="98" t="s">
        <v>479</v>
      </c>
      <c r="V439" s="63"/>
      <c r="W439" s="63" t="s">
        <v>163</v>
      </c>
      <c r="X439" s="63" t="s">
        <v>29</v>
      </c>
      <c r="Y439" s="63"/>
      <c r="Z439" s="63"/>
      <c r="AA439" s="63"/>
      <c r="AB439" s="61" t="s">
        <v>189</v>
      </c>
      <c r="AC439" s="61" t="s">
        <v>193</v>
      </c>
      <c r="AD439" s="61" t="s">
        <v>49</v>
      </c>
      <c r="AE439" s="61" t="s">
        <v>592</v>
      </c>
      <c r="AF439" s="99" t="s">
        <v>597</v>
      </c>
      <c r="AG439" s="64"/>
      <c r="AH439" s="100" t="s">
        <v>596</v>
      </c>
      <c r="AI439" s="64">
        <v>55</v>
      </c>
      <c r="AJ439" s="64" t="s">
        <v>291</v>
      </c>
      <c r="AK439" s="64" t="s">
        <v>598</v>
      </c>
      <c r="AL439" s="64">
        <v>11.981947184182269</v>
      </c>
      <c r="AM439" s="64" t="s">
        <v>21</v>
      </c>
      <c r="AN439" s="64"/>
      <c r="AO439" s="64"/>
      <c r="AP439" s="64" t="s">
        <v>123</v>
      </c>
      <c r="AQ439" s="64" t="s">
        <v>77</v>
      </c>
      <c r="AR439" s="64"/>
      <c r="AS439" s="64">
        <v>2.1349691463589173</v>
      </c>
      <c r="AT439" s="64" t="s">
        <v>156</v>
      </c>
      <c r="AU439" s="64" t="s">
        <v>194</v>
      </c>
      <c r="AV439" s="64">
        <v>3</v>
      </c>
      <c r="AW439" s="64"/>
      <c r="AX439" s="65" t="s">
        <v>29</v>
      </c>
      <c r="AY439" s="66">
        <v>41.846218980101234</v>
      </c>
      <c r="AZ439" s="70" t="s">
        <v>21</v>
      </c>
      <c r="BA439" s="66"/>
      <c r="BB439" s="82"/>
      <c r="BC439" s="66">
        <v>7.6042260716800216</v>
      </c>
      <c r="BD439" s="66"/>
      <c r="BE439" s="66">
        <v>3</v>
      </c>
      <c r="BF439" s="34" t="s">
        <v>599</v>
      </c>
      <c r="BG439" s="61"/>
      <c r="BH439" s="61"/>
      <c r="BI439" s="61"/>
      <c r="BJ439" s="61"/>
      <c r="BK439" s="61"/>
      <c r="BL439" s="61"/>
      <c r="BM439" s="61"/>
      <c r="BN439" s="61"/>
      <c r="BO439" s="61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7"/>
      <c r="CI439" s="47"/>
      <c r="CJ439" s="47"/>
      <c r="CK439" s="47"/>
      <c r="CL439" s="47"/>
      <c r="CM439" s="47"/>
      <c r="CN439" s="47"/>
      <c r="CO439" s="47"/>
      <c r="CP439" s="47"/>
      <c r="CQ439" s="48"/>
      <c r="CR439" s="48"/>
      <c r="CS439" s="48"/>
      <c r="CT439" s="48"/>
      <c r="CU439" s="48"/>
      <c r="CV439" s="48"/>
      <c r="CW439" s="48"/>
      <c r="CX439" s="48"/>
      <c r="CY439" s="48"/>
      <c r="CZ439" s="47"/>
      <c r="DA439" s="47"/>
      <c r="DB439" s="47"/>
      <c r="DC439" s="47"/>
      <c r="DD439" s="47"/>
      <c r="DE439" s="47"/>
      <c r="DF439" s="47"/>
      <c r="DG439" s="47"/>
      <c r="DH439" s="47"/>
    </row>
    <row r="440" spans="1:112" x14ac:dyDescent="0.3">
      <c r="BB440" s="83"/>
    </row>
    <row r="441" spans="1:112" x14ac:dyDescent="0.3">
      <c r="A441" s="115" t="s">
        <v>503</v>
      </c>
      <c r="B441" s="11" t="s">
        <v>127</v>
      </c>
      <c r="C441" s="12">
        <v>2006</v>
      </c>
      <c r="D441" s="11" t="s">
        <v>64</v>
      </c>
      <c r="F441" s="13" t="s">
        <v>9</v>
      </c>
      <c r="G441" s="13" t="s">
        <v>314</v>
      </c>
      <c r="H441" s="12">
        <v>3</v>
      </c>
      <c r="I441" s="12" t="s">
        <v>315</v>
      </c>
      <c r="K441" s="14">
        <v>1</v>
      </c>
      <c r="L441" s="14">
        <v>0</v>
      </c>
      <c r="M441" s="14">
        <v>3</v>
      </c>
      <c r="O441" s="14" t="s">
        <v>316</v>
      </c>
      <c r="P441" s="14" t="s">
        <v>175</v>
      </c>
      <c r="Q441" s="14" t="s">
        <v>263</v>
      </c>
      <c r="R441" s="12" t="s">
        <v>601</v>
      </c>
      <c r="S441" s="12" t="s">
        <v>317</v>
      </c>
      <c r="T441" s="15" t="s">
        <v>174</v>
      </c>
      <c r="U441" s="15" t="s">
        <v>480</v>
      </c>
      <c r="W441" s="15" t="s">
        <v>163</v>
      </c>
      <c r="X441" s="15" t="s">
        <v>29</v>
      </c>
      <c r="AB441" s="12" t="s">
        <v>538</v>
      </c>
      <c r="AC441" s="12">
        <v>165</v>
      </c>
      <c r="AD441" s="12" t="s">
        <v>49</v>
      </c>
      <c r="AE441" s="16" t="s">
        <v>602</v>
      </c>
      <c r="AF441" s="12" t="s">
        <v>128</v>
      </c>
      <c r="AI441" s="17">
        <v>5</v>
      </c>
      <c r="AJ441" s="17" t="s">
        <v>291</v>
      </c>
      <c r="AK441" s="17" t="s">
        <v>91</v>
      </c>
      <c r="AL441" s="24">
        <v>1.0131332082551601</v>
      </c>
      <c r="AM441" s="17" t="s">
        <v>82</v>
      </c>
      <c r="AN441" s="24" t="s">
        <v>29</v>
      </c>
      <c r="AT441" s="17" t="s">
        <v>144</v>
      </c>
      <c r="AU441" s="17" t="s">
        <v>318</v>
      </c>
      <c r="AX441" s="18" t="s">
        <v>29</v>
      </c>
      <c r="AY441" s="28">
        <v>2.0075046904315199</v>
      </c>
      <c r="AZ441" s="20" t="s">
        <v>82</v>
      </c>
      <c r="BB441" s="83"/>
      <c r="BF441" s="34" t="s">
        <v>319</v>
      </c>
    </row>
    <row r="442" spans="1:112" x14ac:dyDescent="0.3">
      <c r="A442" s="115" t="s">
        <v>503</v>
      </c>
      <c r="B442" s="11" t="s">
        <v>127</v>
      </c>
      <c r="C442" s="12">
        <v>2006</v>
      </c>
      <c r="D442" s="11" t="s">
        <v>64</v>
      </c>
      <c r="F442" s="13" t="s">
        <v>9</v>
      </c>
      <c r="G442" s="13" t="s">
        <v>314</v>
      </c>
      <c r="H442" s="12">
        <v>3</v>
      </c>
      <c r="I442" s="12" t="s">
        <v>315</v>
      </c>
      <c r="K442" s="14">
        <v>1</v>
      </c>
      <c r="L442" s="14">
        <v>0</v>
      </c>
      <c r="M442" s="14">
        <v>3</v>
      </c>
      <c r="O442" s="14" t="s">
        <v>316</v>
      </c>
      <c r="P442" s="14" t="s">
        <v>175</v>
      </c>
      <c r="Q442" s="14" t="s">
        <v>263</v>
      </c>
      <c r="R442" s="12" t="s">
        <v>601</v>
      </c>
      <c r="S442" s="12" t="s">
        <v>317</v>
      </c>
      <c r="T442" s="15" t="s">
        <v>174</v>
      </c>
      <c r="U442" s="15" t="s">
        <v>480</v>
      </c>
      <c r="W442" s="15" t="s">
        <v>163</v>
      </c>
      <c r="X442" s="15" t="s">
        <v>29</v>
      </c>
      <c r="AB442" s="12" t="s">
        <v>538</v>
      </c>
      <c r="AC442" s="12">
        <v>250</v>
      </c>
      <c r="AD442" s="12" t="s">
        <v>49</v>
      </c>
      <c r="AE442" s="16" t="s">
        <v>602</v>
      </c>
      <c r="AF442" s="12" t="s">
        <v>128</v>
      </c>
      <c r="AI442" s="17">
        <v>5</v>
      </c>
      <c r="AJ442" s="17" t="s">
        <v>291</v>
      </c>
      <c r="AK442" s="17" t="s">
        <v>91</v>
      </c>
      <c r="AL442" s="24">
        <v>0</v>
      </c>
      <c r="AM442" s="17" t="s">
        <v>82</v>
      </c>
      <c r="AN442" s="24" t="s">
        <v>29</v>
      </c>
      <c r="AT442" s="17" t="s">
        <v>144</v>
      </c>
      <c r="AU442" s="17" t="s">
        <v>318</v>
      </c>
      <c r="AX442" s="18" t="s">
        <v>29</v>
      </c>
      <c r="AY442" s="28">
        <v>0</v>
      </c>
      <c r="AZ442" s="20" t="s">
        <v>82</v>
      </c>
      <c r="BB442" s="83"/>
      <c r="BF442" s="34" t="s">
        <v>320</v>
      </c>
    </row>
    <row r="443" spans="1:112" x14ac:dyDescent="0.3">
      <c r="A443" s="115" t="s">
        <v>503</v>
      </c>
      <c r="B443" s="11" t="s">
        <v>127</v>
      </c>
      <c r="C443" s="12">
        <v>2006</v>
      </c>
      <c r="D443" s="11" t="s">
        <v>64</v>
      </c>
      <c r="F443" s="13" t="s">
        <v>9</v>
      </c>
      <c r="G443" s="13" t="s">
        <v>314</v>
      </c>
      <c r="H443" s="12">
        <v>3</v>
      </c>
      <c r="I443" s="12" t="s">
        <v>315</v>
      </c>
      <c r="K443" s="14">
        <v>1</v>
      </c>
      <c r="L443" s="14">
        <v>0</v>
      </c>
      <c r="M443" s="14">
        <v>3</v>
      </c>
      <c r="O443" s="14" t="s">
        <v>316</v>
      </c>
      <c r="P443" s="14" t="s">
        <v>175</v>
      </c>
      <c r="Q443" s="14" t="s">
        <v>263</v>
      </c>
      <c r="R443" s="12" t="s">
        <v>601</v>
      </c>
      <c r="S443" s="12" t="s">
        <v>317</v>
      </c>
      <c r="T443" s="15" t="s">
        <v>174</v>
      </c>
      <c r="U443" s="15" t="s">
        <v>480</v>
      </c>
      <c r="W443" s="15" t="s">
        <v>163</v>
      </c>
      <c r="X443" s="15" t="s">
        <v>29</v>
      </c>
      <c r="AB443" s="12" t="s">
        <v>538</v>
      </c>
      <c r="AC443" s="12">
        <v>301</v>
      </c>
      <c r="AD443" s="12" t="s">
        <v>49</v>
      </c>
      <c r="AE443" s="16" t="s">
        <v>602</v>
      </c>
      <c r="AF443" s="12" t="s">
        <v>128</v>
      </c>
      <c r="AI443" s="17">
        <v>5</v>
      </c>
      <c r="AJ443" s="17" t="s">
        <v>291</v>
      </c>
      <c r="AK443" s="17" t="s">
        <v>91</v>
      </c>
      <c r="AL443" s="24">
        <v>0</v>
      </c>
      <c r="AM443" s="17" t="s">
        <v>82</v>
      </c>
      <c r="AN443" s="24" t="s">
        <v>29</v>
      </c>
      <c r="AT443" s="17" t="s">
        <v>144</v>
      </c>
      <c r="AU443" s="17" t="s">
        <v>318</v>
      </c>
      <c r="AX443" s="18" t="s">
        <v>29</v>
      </c>
      <c r="AY443" s="28">
        <v>3.9962476547842298</v>
      </c>
      <c r="AZ443" s="20" t="s">
        <v>82</v>
      </c>
      <c r="BB443" s="83"/>
      <c r="BF443" s="34" t="s">
        <v>321</v>
      </c>
    </row>
    <row r="444" spans="1:112" s="49" customFormat="1" x14ac:dyDescent="0.3">
      <c r="A444" s="117" t="s">
        <v>503</v>
      </c>
      <c r="B444" s="46" t="s">
        <v>127</v>
      </c>
      <c r="C444" s="61">
        <v>2006</v>
      </c>
      <c r="D444" s="46" t="s">
        <v>64</v>
      </c>
      <c r="E444" s="61"/>
      <c r="F444" s="47" t="s">
        <v>9</v>
      </c>
      <c r="G444" s="47" t="s">
        <v>314</v>
      </c>
      <c r="H444" s="61">
        <v>3</v>
      </c>
      <c r="I444" s="61" t="s">
        <v>315</v>
      </c>
      <c r="J444" s="61"/>
      <c r="K444" s="62">
        <v>1</v>
      </c>
      <c r="L444" s="62">
        <v>0</v>
      </c>
      <c r="M444" s="62">
        <v>3</v>
      </c>
      <c r="N444" s="62"/>
      <c r="O444" s="62" t="s">
        <v>316</v>
      </c>
      <c r="P444" s="62" t="s">
        <v>175</v>
      </c>
      <c r="Q444" s="62" t="s">
        <v>263</v>
      </c>
      <c r="R444" s="61" t="s">
        <v>601</v>
      </c>
      <c r="S444" s="61" t="s">
        <v>317</v>
      </c>
      <c r="T444" s="63" t="s">
        <v>174</v>
      </c>
      <c r="U444" s="63" t="s">
        <v>480</v>
      </c>
      <c r="V444" s="63"/>
      <c r="W444" s="63" t="s">
        <v>163</v>
      </c>
      <c r="X444" s="63" t="s">
        <v>29</v>
      </c>
      <c r="Y444" s="63"/>
      <c r="Z444" s="63"/>
      <c r="AA444" s="63"/>
      <c r="AB444" s="61" t="s">
        <v>445</v>
      </c>
      <c r="AC444" s="61"/>
      <c r="AD444" s="61" t="s">
        <v>49</v>
      </c>
      <c r="AE444" s="61" t="s">
        <v>602</v>
      </c>
      <c r="AF444" s="61"/>
      <c r="AG444" s="64"/>
      <c r="AH444" s="64"/>
      <c r="AI444" s="64">
        <v>5</v>
      </c>
      <c r="AJ444" s="64" t="s">
        <v>291</v>
      </c>
      <c r="AK444" s="64" t="s">
        <v>91</v>
      </c>
      <c r="AL444" s="64">
        <f>AVERAGE(AL441:AL443)</f>
        <v>0.33771106941838669</v>
      </c>
      <c r="AM444" s="64" t="s">
        <v>446</v>
      </c>
      <c r="AN444" s="64">
        <f>_xlfn.STDEV.S(AL441:AL443)</f>
        <v>0.58493273051106576</v>
      </c>
      <c r="AO444" s="64"/>
      <c r="AP444" s="64" t="s">
        <v>123</v>
      </c>
      <c r="AQ444" s="64" t="s">
        <v>77</v>
      </c>
      <c r="AR444" s="64"/>
      <c r="AS444" s="64">
        <v>0.58493273051106576</v>
      </c>
      <c r="AT444" s="64" t="s">
        <v>144</v>
      </c>
      <c r="AU444" s="64" t="s">
        <v>318</v>
      </c>
      <c r="AV444" s="64">
        <v>3</v>
      </c>
      <c r="AW444" s="64"/>
      <c r="AX444" s="65"/>
      <c r="AY444" s="67">
        <f>AVERAGE(AY441:AY443)</f>
        <v>2.0012507817385834</v>
      </c>
      <c r="AZ444" s="70" t="s">
        <v>21</v>
      </c>
      <c r="BA444" s="66"/>
      <c r="BB444" s="82"/>
      <c r="BC444" s="66">
        <f>_xlfn.STDEV.S(AY441:AY443)</f>
        <v>1.9981311676470517</v>
      </c>
      <c r="BD444" s="66"/>
      <c r="BE444" s="66"/>
      <c r="BF444" s="68"/>
      <c r="BG444" s="61"/>
      <c r="BH444" s="61"/>
      <c r="BI444" s="61"/>
      <c r="BJ444" s="61"/>
      <c r="BK444" s="61"/>
      <c r="BL444" s="61"/>
      <c r="BM444" s="61"/>
      <c r="BN444" s="61"/>
      <c r="BO444" s="61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7"/>
      <c r="CI444" s="47"/>
      <c r="CJ444" s="47"/>
      <c r="CK444" s="47"/>
      <c r="CL444" s="47"/>
      <c r="CM444" s="47"/>
      <c r="CN444" s="47"/>
      <c r="CO444" s="47"/>
      <c r="CP444" s="47"/>
      <c r="CQ444" s="48"/>
      <c r="CR444" s="48"/>
      <c r="CS444" s="48"/>
      <c r="CT444" s="48"/>
      <c r="CU444" s="48"/>
      <c r="CV444" s="48"/>
      <c r="CW444" s="48"/>
      <c r="CX444" s="48"/>
      <c r="CY444" s="48"/>
      <c r="CZ444" s="47"/>
      <c r="DA444" s="47"/>
      <c r="DB444" s="47"/>
      <c r="DC444" s="47"/>
      <c r="DD444" s="47"/>
      <c r="DE444" s="47"/>
      <c r="DF444" s="47"/>
      <c r="DG444" s="47"/>
      <c r="DH444" s="47"/>
    </row>
    <row r="445" spans="1:112" x14ac:dyDescent="0.3">
      <c r="A445" s="115" t="s">
        <v>503</v>
      </c>
      <c r="B445" s="11" t="s">
        <v>127</v>
      </c>
      <c r="C445" s="12">
        <v>2006</v>
      </c>
      <c r="D445" s="11" t="s">
        <v>64</v>
      </c>
      <c r="F445" s="13" t="s">
        <v>9</v>
      </c>
      <c r="G445" s="13" t="s">
        <v>314</v>
      </c>
      <c r="H445" s="12">
        <v>3</v>
      </c>
      <c r="I445" s="12" t="s">
        <v>315</v>
      </c>
      <c r="K445" s="14">
        <v>1</v>
      </c>
      <c r="L445" s="14">
        <v>0</v>
      </c>
      <c r="M445" s="14">
        <v>3</v>
      </c>
      <c r="O445" s="14" t="s">
        <v>316</v>
      </c>
      <c r="P445" s="14" t="s">
        <v>175</v>
      </c>
      <c r="Q445" s="14" t="s">
        <v>263</v>
      </c>
      <c r="R445" s="12" t="s">
        <v>601</v>
      </c>
      <c r="S445" s="12" t="s">
        <v>317</v>
      </c>
      <c r="T445" s="15" t="s">
        <v>174</v>
      </c>
      <c r="U445" s="15" t="s">
        <v>480</v>
      </c>
      <c r="W445" s="15" t="s">
        <v>163</v>
      </c>
      <c r="X445" s="15" t="s">
        <v>29</v>
      </c>
      <c r="AB445" s="12" t="s">
        <v>538</v>
      </c>
      <c r="AC445" s="12">
        <v>41</v>
      </c>
      <c r="AD445" s="12" t="s">
        <v>49</v>
      </c>
      <c r="AE445" s="16" t="s">
        <v>602</v>
      </c>
      <c r="AF445" s="12" t="s">
        <v>128</v>
      </c>
      <c r="AI445" s="17">
        <v>30</v>
      </c>
      <c r="AJ445" s="17" t="s">
        <v>291</v>
      </c>
      <c r="AK445" s="17" t="s">
        <v>91</v>
      </c>
      <c r="AL445" s="24">
        <v>0</v>
      </c>
      <c r="AM445" s="17" t="s">
        <v>82</v>
      </c>
      <c r="AN445" s="24" t="s">
        <v>29</v>
      </c>
      <c r="AT445" s="17" t="s">
        <v>144</v>
      </c>
      <c r="AU445" s="17" t="s">
        <v>318</v>
      </c>
      <c r="AX445" s="18" t="s">
        <v>29</v>
      </c>
      <c r="AY445" s="28">
        <v>0</v>
      </c>
      <c r="AZ445" s="20" t="s">
        <v>82</v>
      </c>
      <c r="BB445" s="83"/>
      <c r="BF445" s="34" t="s">
        <v>322</v>
      </c>
    </row>
    <row r="446" spans="1:112" x14ac:dyDescent="0.3">
      <c r="A446" s="115" t="s">
        <v>503</v>
      </c>
      <c r="B446" s="11" t="s">
        <v>127</v>
      </c>
      <c r="C446" s="12">
        <v>2006</v>
      </c>
      <c r="D446" s="11" t="s">
        <v>64</v>
      </c>
      <c r="F446" s="13" t="s">
        <v>9</v>
      </c>
      <c r="G446" s="13" t="s">
        <v>314</v>
      </c>
      <c r="H446" s="12">
        <v>3</v>
      </c>
      <c r="I446" s="12" t="s">
        <v>315</v>
      </c>
      <c r="K446" s="14">
        <v>1</v>
      </c>
      <c r="L446" s="14">
        <v>0</v>
      </c>
      <c r="M446" s="14">
        <v>3</v>
      </c>
      <c r="O446" s="14" t="s">
        <v>316</v>
      </c>
      <c r="P446" s="14" t="s">
        <v>175</v>
      </c>
      <c r="Q446" s="14" t="s">
        <v>263</v>
      </c>
      <c r="R446" s="12" t="s">
        <v>601</v>
      </c>
      <c r="S446" s="12" t="s">
        <v>317</v>
      </c>
      <c r="T446" s="15" t="s">
        <v>174</v>
      </c>
      <c r="U446" s="15" t="s">
        <v>480</v>
      </c>
      <c r="W446" s="15" t="s">
        <v>163</v>
      </c>
      <c r="X446" s="15" t="s">
        <v>29</v>
      </c>
      <c r="AB446" s="12" t="s">
        <v>538</v>
      </c>
      <c r="AC446" s="12">
        <v>85</v>
      </c>
      <c r="AD446" s="12" t="s">
        <v>49</v>
      </c>
      <c r="AE446" s="16" t="s">
        <v>602</v>
      </c>
      <c r="AF446" s="12" t="s">
        <v>128</v>
      </c>
      <c r="AI446" s="17">
        <v>30</v>
      </c>
      <c r="AJ446" s="17" t="s">
        <v>291</v>
      </c>
      <c r="AK446" s="17" t="s">
        <v>91</v>
      </c>
      <c r="AL446" s="24">
        <v>0</v>
      </c>
      <c r="AM446" s="17" t="s">
        <v>82</v>
      </c>
      <c r="AN446" s="24" t="s">
        <v>29</v>
      </c>
      <c r="AT446" s="17" t="s">
        <v>144</v>
      </c>
      <c r="AU446" s="17" t="s">
        <v>318</v>
      </c>
      <c r="AX446" s="18" t="s">
        <v>29</v>
      </c>
      <c r="AY446" s="28">
        <v>5.0093808630393903</v>
      </c>
      <c r="AZ446" s="20" t="s">
        <v>82</v>
      </c>
      <c r="BB446" s="83"/>
      <c r="BF446" s="34" t="s">
        <v>323</v>
      </c>
    </row>
    <row r="447" spans="1:112" x14ac:dyDescent="0.3">
      <c r="A447" s="115" t="s">
        <v>503</v>
      </c>
      <c r="B447" s="11" t="s">
        <v>127</v>
      </c>
      <c r="C447" s="12">
        <v>2006</v>
      </c>
      <c r="D447" s="11" t="s">
        <v>64</v>
      </c>
      <c r="F447" s="13" t="s">
        <v>9</v>
      </c>
      <c r="G447" s="13" t="s">
        <v>314</v>
      </c>
      <c r="H447" s="12">
        <v>3</v>
      </c>
      <c r="I447" s="12" t="s">
        <v>315</v>
      </c>
      <c r="K447" s="14">
        <v>1</v>
      </c>
      <c r="L447" s="14">
        <v>0</v>
      </c>
      <c r="M447" s="14">
        <v>3</v>
      </c>
      <c r="O447" s="14" t="s">
        <v>316</v>
      </c>
      <c r="P447" s="14" t="s">
        <v>175</v>
      </c>
      <c r="Q447" s="14" t="s">
        <v>263</v>
      </c>
      <c r="R447" s="12" t="s">
        <v>601</v>
      </c>
      <c r="S447" s="12" t="s">
        <v>317</v>
      </c>
      <c r="T447" s="15" t="s">
        <v>174</v>
      </c>
      <c r="U447" s="15" t="s">
        <v>480</v>
      </c>
      <c r="W447" s="15" t="s">
        <v>163</v>
      </c>
      <c r="X447" s="15" t="s">
        <v>29</v>
      </c>
      <c r="AB447" s="12" t="s">
        <v>538</v>
      </c>
      <c r="AC447" s="12">
        <v>203</v>
      </c>
      <c r="AD447" s="12" t="s">
        <v>49</v>
      </c>
      <c r="AE447" s="16" t="s">
        <v>602</v>
      </c>
      <c r="AF447" s="12" t="s">
        <v>128</v>
      </c>
      <c r="AI447" s="17">
        <v>30</v>
      </c>
      <c r="AJ447" s="17" t="s">
        <v>291</v>
      </c>
      <c r="AK447" s="17" t="s">
        <v>91</v>
      </c>
      <c r="AL447" s="24">
        <v>8.0112570356472794</v>
      </c>
      <c r="AM447" s="17" t="s">
        <v>82</v>
      </c>
      <c r="AN447" s="24" t="s">
        <v>29</v>
      </c>
      <c r="AT447" s="17" t="s">
        <v>144</v>
      </c>
      <c r="AU447" s="17" t="s">
        <v>318</v>
      </c>
      <c r="AX447" s="18" t="s">
        <v>29</v>
      </c>
      <c r="AY447" s="28">
        <v>3.0206378986866702</v>
      </c>
      <c r="AZ447" s="20" t="s">
        <v>82</v>
      </c>
      <c r="BB447" s="83"/>
      <c r="BF447" s="34" t="s">
        <v>324</v>
      </c>
    </row>
    <row r="448" spans="1:112" s="49" customFormat="1" x14ac:dyDescent="0.3">
      <c r="A448" s="117" t="s">
        <v>503</v>
      </c>
      <c r="B448" s="46" t="s">
        <v>127</v>
      </c>
      <c r="C448" s="61">
        <v>2006</v>
      </c>
      <c r="D448" s="46" t="s">
        <v>64</v>
      </c>
      <c r="E448" s="61"/>
      <c r="F448" s="47" t="s">
        <v>9</v>
      </c>
      <c r="G448" s="47" t="s">
        <v>314</v>
      </c>
      <c r="H448" s="61">
        <v>3</v>
      </c>
      <c r="I448" s="61" t="s">
        <v>315</v>
      </c>
      <c r="J448" s="61"/>
      <c r="K448" s="62">
        <v>1</v>
      </c>
      <c r="L448" s="62">
        <v>0</v>
      </c>
      <c r="M448" s="62">
        <v>3</v>
      </c>
      <c r="N448" s="62"/>
      <c r="O448" s="62" t="s">
        <v>316</v>
      </c>
      <c r="P448" s="62" t="s">
        <v>175</v>
      </c>
      <c r="Q448" s="62" t="s">
        <v>263</v>
      </c>
      <c r="R448" s="61" t="s">
        <v>601</v>
      </c>
      <c r="S448" s="61" t="s">
        <v>317</v>
      </c>
      <c r="T448" s="63" t="s">
        <v>174</v>
      </c>
      <c r="U448" s="63" t="s">
        <v>480</v>
      </c>
      <c r="V448" s="63"/>
      <c r="W448" s="63" t="s">
        <v>163</v>
      </c>
      <c r="X448" s="63" t="s">
        <v>29</v>
      </c>
      <c r="Y448" s="63"/>
      <c r="Z448" s="63"/>
      <c r="AA448" s="63"/>
      <c r="AB448" s="61" t="s">
        <v>445</v>
      </c>
      <c r="AC448" s="61"/>
      <c r="AD448" s="61" t="s">
        <v>49</v>
      </c>
      <c r="AE448" s="61" t="s">
        <v>602</v>
      </c>
      <c r="AF448" s="61"/>
      <c r="AG448" s="64"/>
      <c r="AH448" s="64"/>
      <c r="AI448" s="64">
        <v>30</v>
      </c>
      <c r="AJ448" s="64" t="s">
        <v>291</v>
      </c>
      <c r="AK448" s="64" t="s">
        <v>91</v>
      </c>
      <c r="AL448" s="64">
        <f>AVERAGE(AL445:AL447)</f>
        <v>2.6704190118824265</v>
      </c>
      <c r="AM448" s="64" t="s">
        <v>21</v>
      </c>
      <c r="AN448" s="64">
        <f>_xlfn.STDEV.S(AL445:AL447)</f>
        <v>4.6253014060782407</v>
      </c>
      <c r="AO448" s="64"/>
      <c r="AP448" s="64" t="s">
        <v>123</v>
      </c>
      <c r="AQ448" s="64" t="s">
        <v>77</v>
      </c>
      <c r="AR448" s="64"/>
      <c r="AS448" s="64">
        <v>4.6253014060782407</v>
      </c>
      <c r="AT448" s="64" t="s">
        <v>144</v>
      </c>
      <c r="AU448" s="64" t="s">
        <v>318</v>
      </c>
      <c r="AV448" s="64">
        <v>3</v>
      </c>
      <c r="AW448" s="64"/>
      <c r="AX448" s="65"/>
      <c r="AY448" s="67">
        <f>AVERAGE(AY445:AY447)</f>
        <v>2.6766729205753532</v>
      </c>
      <c r="AZ448" s="70" t="s">
        <v>21</v>
      </c>
      <c r="BA448" s="66"/>
      <c r="BB448" s="82"/>
      <c r="BC448" s="66">
        <f>_xlfn.STDEV.S(AY445:AY447)</f>
        <v>2.5223417863905078</v>
      </c>
      <c r="BD448" s="66"/>
      <c r="BE448" s="66"/>
      <c r="BF448" s="68"/>
      <c r="BG448" s="61"/>
      <c r="BH448" s="61"/>
      <c r="BI448" s="61"/>
      <c r="BJ448" s="61"/>
      <c r="BK448" s="61"/>
      <c r="BL448" s="61"/>
      <c r="BM448" s="61"/>
      <c r="BN448" s="61"/>
      <c r="BO448" s="61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  <c r="CG448" s="48"/>
      <c r="CH448" s="47"/>
      <c r="CI448" s="47"/>
      <c r="CJ448" s="47"/>
      <c r="CK448" s="47"/>
      <c r="CL448" s="47"/>
      <c r="CM448" s="47"/>
      <c r="CN448" s="47"/>
      <c r="CO448" s="47"/>
      <c r="CP448" s="47"/>
      <c r="CQ448" s="48"/>
      <c r="CR448" s="48"/>
      <c r="CS448" s="48"/>
      <c r="CT448" s="48"/>
      <c r="CU448" s="48"/>
      <c r="CV448" s="48"/>
      <c r="CW448" s="48"/>
      <c r="CX448" s="48"/>
      <c r="CY448" s="48"/>
      <c r="CZ448" s="47"/>
      <c r="DA448" s="47"/>
      <c r="DB448" s="47"/>
      <c r="DC448" s="47"/>
      <c r="DD448" s="47"/>
      <c r="DE448" s="47"/>
      <c r="DF448" s="47"/>
      <c r="DG448" s="47"/>
      <c r="DH448" s="47"/>
    </row>
    <row r="449" spans="1:112" x14ac:dyDescent="0.3">
      <c r="A449" s="115" t="s">
        <v>503</v>
      </c>
      <c r="B449" s="11" t="s">
        <v>127</v>
      </c>
      <c r="C449" s="12">
        <v>2006</v>
      </c>
      <c r="D449" s="11" t="s">
        <v>64</v>
      </c>
      <c r="F449" s="13" t="s">
        <v>9</v>
      </c>
      <c r="G449" s="13" t="s">
        <v>314</v>
      </c>
      <c r="H449" s="12">
        <v>3</v>
      </c>
      <c r="I449" s="12" t="s">
        <v>315</v>
      </c>
      <c r="K449" s="14">
        <v>1</v>
      </c>
      <c r="L449" s="14">
        <v>0</v>
      </c>
      <c r="M449" s="14">
        <v>3</v>
      </c>
      <c r="O449" s="14" t="s">
        <v>316</v>
      </c>
      <c r="P449" s="14" t="s">
        <v>175</v>
      </c>
      <c r="Q449" s="14" t="s">
        <v>263</v>
      </c>
      <c r="R449" s="12" t="s">
        <v>601</v>
      </c>
      <c r="S449" s="12" t="s">
        <v>317</v>
      </c>
      <c r="T449" s="15" t="s">
        <v>174</v>
      </c>
      <c r="U449" s="15" t="s">
        <v>480</v>
      </c>
      <c r="W449" s="15" t="s">
        <v>163</v>
      </c>
      <c r="X449" s="15" t="s">
        <v>29</v>
      </c>
      <c r="AB449" s="12" t="s">
        <v>538</v>
      </c>
      <c r="AC449" s="12">
        <v>55</v>
      </c>
      <c r="AD449" s="12" t="s">
        <v>49</v>
      </c>
      <c r="AE449" s="16" t="s">
        <v>602</v>
      </c>
      <c r="AF449" s="12" t="s">
        <v>128</v>
      </c>
      <c r="AI449" s="17">
        <v>60</v>
      </c>
      <c r="AJ449" s="17" t="s">
        <v>291</v>
      </c>
      <c r="AK449" s="17" t="s">
        <v>91</v>
      </c>
      <c r="AL449" s="24">
        <v>1.0131332082551601</v>
      </c>
      <c r="AM449" s="17" t="s">
        <v>82</v>
      </c>
      <c r="AN449" s="24" t="s">
        <v>29</v>
      </c>
      <c r="AT449" s="17" t="s">
        <v>144</v>
      </c>
      <c r="AU449" s="17" t="s">
        <v>318</v>
      </c>
      <c r="AX449" s="18" t="s">
        <v>29</v>
      </c>
      <c r="AY449" s="28">
        <v>3.9962476547842298</v>
      </c>
      <c r="AZ449" s="20" t="s">
        <v>82</v>
      </c>
      <c r="BB449" s="83"/>
      <c r="BF449" s="34" t="s">
        <v>325</v>
      </c>
    </row>
    <row r="450" spans="1:112" x14ac:dyDescent="0.3">
      <c r="A450" s="115" t="s">
        <v>503</v>
      </c>
      <c r="B450" s="11" t="s">
        <v>127</v>
      </c>
      <c r="C450" s="12">
        <v>2006</v>
      </c>
      <c r="D450" s="11" t="s">
        <v>64</v>
      </c>
      <c r="F450" s="13" t="s">
        <v>9</v>
      </c>
      <c r="G450" s="13" t="s">
        <v>314</v>
      </c>
      <c r="H450" s="12">
        <v>3</v>
      </c>
      <c r="I450" s="12" t="s">
        <v>315</v>
      </c>
      <c r="K450" s="14">
        <v>1</v>
      </c>
      <c r="L450" s="14">
        <v>0</v>
      </c>
      <c r="M450" s="14">
        <v>3</v>
      </c>
      <c r="O450" s="14" t="s">
        <v>316</v>
      </c>
      <c r="P450" s="14" t="s">
        <v>175</v>
      </c>
      <c r="Q450" s="14" t="s">
        <v>263</v>
      </c>
      <c r="R450" s="12" t="s">
        <v>601</v>
      </c>
      <c r="S450" s="12" t="s">
        <v>317</v>
      </c>
      <c r="T450" s="15" t="s">
        <v>174</v>
      </c>
      <c r="U450" s="15" t="s">
        <v>480</v>
      </c>
      <c r="W450" s="15" t="s">
        <v>163</v>
      </c>
      <c r="X450" s="15" t="s">
        <v>29</v>
      </c>
      <c r="AB450" s="12" t="s">
        <v>538</v>
      </c>
      <c r="AC450" s="12">
        <v>205</v>
      </c>
      <c r="AD450" s="12" t="s">
        <v>49</v>
      </c>
      <c r="AE450" s="16" t="s">
        <v>602</v>
      </c>
      <c r="AF450" s="12" t="s">
        <v>128</v>
      </c>
      <c r="AI450" s="17">
        <v>60</v>
      </c>
      <c r="AJ450" s="17" t="s">
        <v>291</v>
      </c>
      <c r="AK450" s="17" t="s">
        <v>91</v>
      </c>
      <c r="AL450" s="24">
        <v>0</v>
      </c>
      <c r="AM450" s="17" t="s">
        <v>82</v>
      </c>
      <c r="AN450" s="24" t="s">
        <v>29</v>
      </c>
      <c r="AT450" s="17" t="s">
        <v>144</v>
      </c>
      <c r="AU450" s="17" t="s">
        <v>318</v>
      </c>
      <c r="AX450" s="18" t="s">
        <v>29</v>
      </c>
      <c r="AY450" s="28">
        <v>0</v>
      </c>
      <c r="AZ450" s="20" t="s">
        <v>82</v>
      </c>
      <c r="BB450" s="83"/>
      <c r="BF450" s="34" t="s">
        <v>326</v>
      </c>
    </row>
    <row r="451" spans="1:112" x14ac:dyDescent="0.3">
      <c r="A451" s="115" t="s">
        <v>503</v>
      </c>
      <c r="B451" s="11" t="s">
        <v>127</v>
      </c>
      <c r="C451" s="12">
        <v>2006</v>
      </c>
      <c r="D451" s="11" t="s">
        <v>64</v>
      </c>
      <c r="F451" s="13" t="s">
        <v>9</v>
      </c>
      <c r="G451" s="13" t="s">
        <v>314</v>
      </c>
      <c r="H451" s="12">
        <v>3</v>
      </c>
      <c r="I451" s="12" t="s">
        <v>315</v>
      </c>
      <c r="K451" s="14">
        <v>1</v>
      </c>
      <c r="L451" s="14">
        <v>0</v>
      </c>
      <c r="M451" s="14">
        <v>3</v>
      </c>
      <c r="O451" s="14" t="s">
        <v>316</v>
      </c>
      <c r="P451" s="14" t="s">
        <v>175</v>
      </c>
      <c r="Q451" s="14" t="s">
        <v>263</v>
      </c>
      <c r="R451" s="12" t="s">
        <v>601</v>
      </c>
      <c r="S451" s="12" t="s">
        <v>317</v>
      </c>
      <c r="T451" s="15" t="s">
        <v>174</v>
      </c>
      <c r="U451" s="15" t="s">
        <v>480</v>
      </c>
      <c r="W451" s="15" t="s">
        <v>163</v>
      </c>
      <c r="X451" s="15" t="s">
        <v>29</v>
      </c>
      <c r="AB451" s="12" t="s">
        <v>538</v>
      </c>
      <c r="AC451" s="12">
        <v>327</v>
      </c>
      <c r="AD451" s="12" t="s">
        <v>49</v>
      </c>
      <c r="AE451" s="16" t="s">
        <v>602</v>
      </c>
      <c r="AF451" s="12" t="s">
        <v>128</v>
      </c>
      <c r="AI451" s="17">
        <v>60</v>
      </c>
      <c r="AJ451" s="17" t="s">
        <v>291</v>
      </c>
      <c r="AK451" s="17" t="s">
        <v>91</v>
      </c>
      <c r="AL451" s="24">
        <v>0</v>
      </c>
      <c r="AM451" s="17" t="s">
        <v>82</v>
      </c>
      <c r="AN451" s="24" t="s">
        <v>29</v>
      </c>
      <c r="AT451" s="17" t="s">
        <v>144</v>
      </c>
      <c r="AU451" s="17" t="s">
        <v>318</v>
      </c>
      <c r="AX451" s="18" t="s">
        <v>29</v>
      </c>
      <c r="AY451" s="28">
        <v>1.0131332082551601</v>
      </c>
      <c r="AZ451" s="20" t="s">
        <v>82</v>
      </c>
      <c r="BB451" s="83"/>
      <c r="BF451" s="34" t="s">
        <v>327</v>
      </c>
    </row>
    <row r="452" spans="1:112" s="49" customFormat="1" x14ac:dyDescent="0.3">
      <c r="A452" s="117" t="s">
        <v>503</v>
      </c>
      <c r="B452" s="46" t="s">
        <v>127</v>
      </c>
      <c r="C452" s="61">
        <v>2006</v>
      </c>
      <c r="D452" s="46" t="s">
        <v>64</v>
      </c>
      <c r="E452" s="61"/>
      <c r="F452" s="47" t="s">
        <v>9</v>
      </c>
      <c r="G452" s="47" t="s">
        <v>314</v>
      </c>
      <c r="H452" s="61">
        <v>3</v>
      </c>
      <c r="I452" s="61" t="s">
        <v>315</v>
      </c>
      <c r="J452" s="61"/>
      <c r="K452" s="62">
        <v>1</v>
      </c>
      <c r="L452" s="62">
        <v>0</v>
      </c>
      <c r="M452" s="62">
        <v>3</v>
      </c>
      <c r="N452" s="62"/>
      <c r="O452" s="62" t="s">
        <v>316</v>
      </c>
      <c r="P452" s="62" t="s">
        <v>175</v>
      </c>
      <c r="Q452" s="62" t="s">
        <v>263</v>
      </c>
      <c r="R452" s="61" t="s">
        <v>601</v>
      </c>
      <c r="S452" s="61" t="s">
        <v>317</v>
      </c>
      <c r="T452" s="63" t="s">
        <v>174</v>
      </c>
      <c r="U452" s="63" t="s">
        <v>480</v>
      </c>
      <c r="V452" s="63"/>
      <c r="W452" s="63" t="s">
        <v>163</v>
      </c>
      <c r="X452" s="63" t="s">
        <v>29</v>
      </c>
      <c r="Y452" s="63"/>
      <c r="Z452" s="63"/>
      <c r="AA452" s="63"/>
      <c r="AB452" s="61" t="s">
        <v>445</v>
      </c>
      <c r="AC452" s="61"/>
      <c r="AD452" s="61" t="s">
        <v>49</v>
      </c>
      <c r="AE452" s="61" t="s">
        <v>602</v>
      </c>
      <c r="AF452" s="61"/>
      <c r="AG452" s="64"/>
      <c r="AH452" s="64"/>
      <c r="AI452" s="64">
        <v>60</v>
      </c>
      <c r="AJ452" s="64" t="s">
        <v>291</v>
      </c>
      <c r="AK452" s="64" t="s">
        <v>91</v>
      </c>
      <c r="AL452" s="64">
        <f>AVERAGE(AL449:AL451)</f>
        <v>0.33771106941838669</v>
      </c>
      <c r="AM452" s="64" t="s">
        <v>21</v>
      </c>
      <c r="AN452" s="64">
        <f>_xlfn.STDEV.S(AL449:AL451)</f>
        <v>0.58493273051106576</v>
      </c>
      <c r="AO452" s="64"/>
      <c r="AP452" s="64" t="s">
        <v>123</v>
      </c>
      <c r="AQ452" s="64" t="s">
        <v>77</v>
      </c>
      <c r="AR452" s="64"/>
      <c r="AS452" s="64">
        <v>0.58493273051106576</v>
      </c>
      <c r="AT452" s="64" t="s">
        <v>144</v>
      </c>
      <c r="AU452" s="64" t="s">
        <v>318</v>
      </c>
      <c r="AV452" s="64">
        <v>3</v>
      </c>
      <c r="AW452" s="64"/>
      <c r="AX452" s="65"/>
      <c r="AY452" s="67">
        <f>AVERAGE(AY449:AY451)</f>
        <v>1.6697936210131299</v>
      </c>
      <c r="AZ452" s="70" t="s">
        <v>21</v>
      </c>
      <c r="BA452" s="66"/>
      <c r="BB452" s="82"/>
      <c r="BC452" s="66">
        <f>_xlfn.STDEV.S(AY449:AY451)</f>
        <v>2.0774746696060378</v>
      </c>
      <c r="BD452" s="66"/>
      <c r="BE452" s="66"/>
      <c r="BF452" s="68"/>
      <c r="BG452" s="61"/>
      <c r="BH452" s="61"/>
      <c r="BI452" s="61"/>
      <c r="BJ452" s="61"/>
      <c r="BK452" s="61"/>
      <c r="BL452" s="61"/>
      <c r="BM452" s="61"/>
      <c r="BN452" s="61"/>
      <c r="BO452" s="61"/>
      <c r="BP452" s="48"/>
      <c r="BQ452" s="48"/>
      <c r="BR452" s="48"/>
      <c r="BS452" s="48"/>
      <c r="BT452" s="48"/>
      <c r="BU452" s="48"/>
      <c r="BV452" s="48"/>
      <c r="BW452" s="48"/>
      <c r="BX452" s="48"/>
      <c r="BY452" s="48"/>
      <c r="BZ452" s="48"/>
      <c r="CA452" s="48"/>
      <c r="CB452" s="48"/>
      <c r="CC452" s="48"/>
      <c r="CD452" s="48"/>
      <c r="CE452" s="48"/>
      <c r="CF452" s="48"/>
      <c r="CG452" s="48"/>
      <c r="CH452" s="47"/>
      <c r="CI452" s="47"/>
      <c r="CJ452" s="47"/>
      <c r="CK452" s="47"/>
      <c r="CL452" s="47"/>
      <c r="CM452" s="47"/>
      <c r="CN452" s="47"/>
      <c r="CO452" s="47"/>
      <c r="CP452" s="47"/>
      <c r="CQ452" s="48"/>
      <c r="CR452" s="48"/>
      <c r="CS452" s="48"/>
      <c r="CT452" s="48"/>
      <c r="CU452" s="48"/>
      <c r="CV452" s="48"/>
      <c r="CW452" s="48"/>
      <c r="CX452" s="48"/>
      <c r="CY452" s="48"/>
      <c r="CZ452" s="47"/>
      <c r="DA452" s="47"/>
      <c r="DB452" s="47"/>
      <c r="DC452" s="47"/>
      <c r="DD452" s="47"/>
      <c r="DE452" s="47"/>
      <c r="DF452" s="47"/>
      <c r="DG452" s="47"/>
      <c r="DH452" s="47"/>
    </row>
    <row r="453" spans="1:112" x14ac:dyDescent="0.3">
      <c r="A453" s="84" t="s">
        <v>419</v>
      </c>
      <c r="BB453" s="83"/>
    </row>
    <row r="454" spans="1:112" x14ac:dyDescent="0.3">
      <c r="A454" s="84" t="s">
        <v>253</v>
      </c>
      <c r="B454" s="11" t="s">
        <v>254</v>
      </c>
      <c r="C454" s="12">
        <v>2009</v>
      </c>
      <c r="D454" s="11" t="s">
        <v>64</v>
      </c>
      <c r="F454" s="13" t="s">
        <v>9</v>
      </c>
      <c r="H454" s="12">
        <v>1</v>
      </c>
      <c r="I454" s="12">
        <v>2003</v>
      </c>
      <c r="K454" s="14">
        <v>1</v>
      </c>
      <c r="L454" s="14">
        <v>3</v>
      </c>
      <c r="M454" s="14">
        <v>1</v>
      </c>
      <c r="O454" s="14" t="s">
        <v>185</v>
      </c>
      <c r="Q454" s="14" t="s">
        <v>263</v>
      </c>
      <c r="R454" s="12" t="s">
        <v>601</v>
      </c>
      <c r="S454" s="12" t="s">
        <v>187</v>
      </c>
      <c r="T454" s="15" t="s">
        <v>188</v>
      </c>
      <c r="U454" s="15" t="s">
        <v>479</v>
      </c>
      <c r="V454" s="15" t="s">
        <v>255</v>
      </c>
      <c r="W454" s="15" t="s">
        <v>163</v>
      </c>
      <c r="X454" s="15" t="s">
        <v>29</v>
      </c>
      <c r="AB454" s="12" t="s">
        <v>189</v>
      </c>
      <c r="AC454" s="12" t="s">
        <v>190</v>
      </c>
      <c r="AD454" s="12" t="s">
        <v>49</v>
      </c>
      <c r="AE454" s="16" t="s">
        <v>256</v>
      </c>
      <c r="AF454" s="12" t="s">
        <v>502</v>
      </c>
      <c r="AH454" s="85" t="s">
        <v>498</v>
      </c>
      <c r="AI454" s="17">
        <v>1.7999999999999989</v>
      </c>
      <c r="AJ454" s="17" t="s">
        <v>291</v>
      </c>
      <c r="AK454" s="17" t="s">
        <v>220</v>
      </c>
      <c r="AL454" s="24">
        <v>16.869918699186901</v>
      </c>
      <c r="AM454" s="17" t="s">
        <v>142</v>
      </c>
      <c r="AN454" s="24">
        <v>18.699186991869901</v>
      </c>
      <c r="AP454" s="17" t="s">
        <v>56</v>
      </c>
      <c r="AQ454" s="17" t="s">
        <v>34</v>
      </c>
      <c r="AR454" s="17">
        <f t="shared" ref="AR454:AR469" si="67">AN454-AL454</f>
        <v>1.8292682926830004</v>
      </c>
      <c r="AS454" s="17">
        <f t="shared" ref="AS454:AS461" si="68">AR454*SQRT(AV454)</f>
        <v>3.1683856236017323</v>
      </c>
      <c r="AT454" s="17" t="s">
        <v>156</v>
      </c>
      <c r="AV454" s="17">
        <v>3</v>
      </c>
      <c r="AY454" s="19">
        <v>0</v>
      </c>
      <c r="AZ454" s="20" t="s">
        <v>142</v>
      </c>
      <c r="BA454" s="19">
        <v>0.30487804878046598</v>
      </c>
      <c r="BB454" s="83">
        <f t="shared" ref="BB454:BB461" si="69">BA454-AY454</f>
        <v>0.30487804878046598</v>
      </c>
      <c r="BC454" s="23">
        <f>BB454*SQRT(BE454)</f>
        <v>0.52806427060022965</v>
      </c>
      <c r="BE454" s="19">
        <v>3</v>
      </c>
    </row>
    <row r="455" spans="1:112" x14ac:dyDescent="0.3">
      <c r="A455" s="84" t="s">
        <v>253</v>
      </c>
      <c r="B455" s="11" t="s">
        <v>254</v>
      </c>
      <c r="C455" s="12">
        <v>2009</v>
      </c>
      <c r="D455" s="11" t="s">
        <v>64</v>
      </c>
      <c r="F455" s="13" t="s">
        <v>9</v>
      </c>
      <c r="H455" s="12">
        <v>1</v>
      </c>
      <c r="I455" s="12">
        <v>2003</v>
      </c>
      <c r="K455" s="14">
        <v>1</v>
      </c>
      <c r="L455" s="14">
        <v>3</v>
      </c>
      <c r="M455" s="14">
        <v>1</v>
      </c>
      <c r="O455" s="14" t="s">
        <v>185</v>
      </c>
      <c r="Q455" s="14" t="s">
        <v>263</v>
      </c>
      <c r="R455" s="12" t="s">
        <v>601</v>
      </c>
      <c r="S455" s="12" t="s">
        <v>187</v>
      </c>
      <c r="T455" s="15" t="s">
        <v>188</v>
      </c>
      <c r="U455" s="15" t="s">
        <v>479</v>
      </c>
      <c r="V455" s="15" t="s">
        <v>255</v>
      </c>
      <c r="W455" s="15" t="s">
        <v>163</v>
      </c>
      <c r="X455" s="15" t="s">
        <v>29</v>
      </c>
      <c r="AB455" s="12" t="s">
        <v>189</v>
      </c>
      <c r="AC455" s="12" t="s">
        <v>191</v>
      </c>
      <c r="AD455" s="12" t="s">
        <v>49</v>
      </c>
      <c r="AE455" s="16" t="s">
        <v>256</v>
      </c>
      <c r="AF455" s="12" t="s">
        <v>502</v>
      </c>
      <c r="AH455" s="85" t="s">
        <v>498</v>
      </c>
      <c r="AI455" s="17">
        <v>17.049999999999997</v>
      </c>
      <c r="AJ455" s="17" t="s">
        <v>291</v>
      </c>
      <c r="AK455" s="17" t="s">
        <v>220</v>
      </c>
      <c r="AL455" s="24">
        <v>92.174796747967406</v>
      </c>
      <c r="AM455" s="17" t="s">
        <v>142</v>
      </c>
      <c r="AN455" s="24">
        <v>144.91869918699101</v>
      </c>
      <c r="AP455" s="17" t="s">
        <v>56</v>
      </c>
      <c r="AQ455" s="17" t="s">
        <v>34</v>
      </c>
      <c r="AR455" s="17">
        <f t="shared" si="67"/>
        <v>52.7439024390236</v>
      </c>
      <c r="AS455" s="17">
        <f t="shared" si="68"/>
        <v>91.355118813844896</v>
      </c>
      <c r="AT455" s="17" t="s">
        <v>156</v>
      </c>
      <c r="AV455" s="17">
        <v>3</v>
      </c>
      <c r="AY455" s="19">
        <v>4.4715447154471297</v>
      </c>
      <c r="AZ455" s="20" t="s">
        <v>142</v>
      </c>
      <c r="BA455" s="19">
        <v>6.4024390243902296</v>
      </c>
      <c r="BB455" s="83">
        <f t="shared" si="69"/>
        <v>1.9308943089430999</v>
      </c>
      <c r="BC455" s="23">
        <f t="shared" ref="BC455:BC461" si="70">BB455*SQRT(BE455)</f>
        <v>3.3444070471350451</v>
      </c>
      <c r="BE455" s="19">
        <v>3</v>
      </c>
    </row>
    <row r="456" spans="1:112" x14ac:dyDescent="0.3">
      <c r="A456" s="84" t="s">
        <v>253</v>
      </c>
      <c r="B456" s="11" t="s">
        <v>254</v>
      </c>
      <c r="C456" s="12">
        <v>2009</v>
      </c>
      <c r="D456" s="11" t="s">
        <v>64</v>
      </c>
      <c r="F456" s="13" t="s">
        <v>9</v>
      </c>
      <c r="H456" s="12">
        <v>1</v>
      </c>
      <c r="I456" s="12">
        <v>2003</v>
      </c>
      <c r="K456" s="14">
        <v>1</v>
      </c>
      <c r="L456" s="14">
        <v>3</v>
      </c>
      <c r="M456" s="14">
        <v>1</v>
      </c>
      <c r="O456" s="14" t="s">
        <v>185</v>
      </c>
      <c r="Q456" s="14" t="s">
        <v>263</v>
      </c>
      <c r="R456" s="12" t="s">
        <v>601</v>
      </c>
      <c r="S456" s="12" t="s">
        <v>187</v>
      </c>
      <c r="T456" s="15" t="s">
        <v>188</v>
      </c>
      <c r="U456" s="15" t="s">
        <v>479</v>
      </c>
      <c r="V456" s="15" t="s">
        <v>255</v>
      </c>
      <c r="W456" s="15" t="s">
        <v>163</v>
      </c>
      <c r="X456" s="15" t="s">
        <v>29</v>
      </c>
      <c r="AB456" s="12" t="s">
        <v>189</v>
      </c>
      <c r="AC456" s="12" t="s">
        <v>192</v>
      </c>
      <c r="AD456" s="12" t="s">
        <v>49</v>
      </c>
      <c r="AE456" s="16" t="s">
        <v>256</v>
      </c>
      <c r="AF456" s="12" t="s">
        <v>502</v>
      </c>
      <c r="AH456" s="85" t="s">
        <v>498</v>
      </c>
      <c r="AI456" s="17">
        <v>5.1999999999999957</v>
      </c>
      <c r="AJ456" s="17" t="s">
        <v>291</v>
      </c>
      <c r="AK456" s="17" t="s">
        <v>220</v>
      </c>
      <c r="AL456" s="24">
        <v>10.467479674796699</v>
      </c>
      <c r="AM456" s="17" t="s">
        <v>142</v>
      </c>
      <c r="AN456" s="24">
        <v>16.260162601626</v>
      </c>
      <c r="AP456" s="17" t="s">
        <v>56</v>
      </c>
      <c r="AQ456" s="17" t="s">
        <v>34</v>
      </c>
      <c r="AR456" s="17">
        <f t="shared" si="67"/>
        <v>5.7926829268293005</v>
      </c>
      <c r="AS456" s="17">
        <f t="shared" si="68"/>
        <v>10.033221141405138</v>
      </c>
      <c r="AT456" s="17" t="s">
        <v>156</v>
      </c>
      <c r="AV456" s="17">
        <v>3</v>
      </c>
      <c r="AY456" s="19">
        <v>5.38617886178859</v>
      </c>
      <c r="AZ456" s="20" t="s">
        <v>142</v>
      </c>
      <c r="BA456" s="19">
        <v>6.7073170731707101</v>
      </c>
      <c r="BB456" s="83">
        <f t="shared" si="69"/>
        <v>1.3211382113821202</v>
      </c>
      <c r="BC456" s="23">
        <f t="shared" si="70"/>
        <v>2.2882785059345032</v>
      </c>
      <c r="BE456" s="19">
        <v>3</v>
      </c>
    </row>
    <row r="457" spans="1:112" x14ac:dyDescent="0.3">
      <c r="A457" s="84" t="s">
        <v>253</v>
      </c>
      <c r="B457" s="11" t="s">
        <v>254</v>
      </c>
      <c r="C457" s="12">
        <v>2009</v>
      </c>
      <c r="D457" s="11" t="s">
        <v>64</v>
      </c>
      <c r="F457" s="13" t="s">
        <v>9</v>
      </c>
      <c r="H457" s="12">
        <v>1</v>
      </c>
      <c r="I457" s="12">
        <v>2003</v>
      </c>
      <c r="K457" s="14">
        <v>1</v>
      </c>
      <c r="L457" s="14">
        <v>3</v>
      </c>
      <c r="M457" s="14">
        <v>1</v>
      </c>
      <c r="O457" s="14" t="s">
        <v>185</v>
      </c>
      <c r="Q457" s="14" t="s">
        <v>263</v>
      </c>
      <c r="R457" s="12" t="s">
        <v>601</v>
      </c>
      <c r="S457" s="12" t="s">
        <v>187</v>
      </c>
      <c r="T457" s="15" t="s">
        <v>188</v>
      </c>
      <c r="U457" s="15" t="s">
        <v>479</v>
      </c>
      <c r="V457" s="15" t="s">
        <v>255</v>
      </c>
      <c r="W457" s="15" t="s">
        <v>163</v>
      </c>
      <c r="X457" s="15" t="s">
        <v>29</v>
      </c>
      <c r="AB457" s="12" t="s">
        <v>189</v>
      </c>
      <c r="AC457" s="12" t="s">
        <v>193</v>
      </c>
      <c r="AD457" s="12" t="s">
        <v>49</v>
      </c>
      <c r="AE457" s="16" t="s">
        <v>256</v>
      </c>
      <c r="AF457" s="12" t="s">
        <v>502</v>
      </c>
      <c r="AH457" s="85" t="s">
        <v>498</v>
      </c>
      <c r="AI457" s="17">
        <v>52.55</v>
      </c>
      <c r="AJ457" s="17" t="s">
        <v>291</v>
      </c>
      <c r="AK457" s="17" t="s">
        <v>220</v>
      </c>
      <c r="AL457" s="24">
        <v>8.8414634146341609</v>
      </c>
      <c r="AM457" s="17" t="s">
        <v>142</v>
      </c>
      <c r="AN457" s="24">
        <v>13.008130081300701</v>
      </c>
      <c r="AP457" s="17" t="s">
        <v>56</v>
      </c>
      <c r="AQ457" s="17" t="s">
        <v>34</v>
      </c>
      <c r="AR457" s="17">
        <f t="shared" si="67"/>
        <v>4.16666666666654</v>
      </c>
      <c r="AS457" s="17">
        <f t="shared" si="68"/>
        <v>7.2168783648701025</v>
      </c>
      <c r="AT457" s="17" t="s">
        <v>156</v>
      </c>
      <c r="AV457" s="17">
        <v>3</v>
      </c>
      <c r="AY457" s="19">
        <v>3.15040650406501</v>
      </c>
      <c r="AZ457" s="20" t="s">
        <v>142</v>
      </c>
      <c r="BA457" s="19">
        <v>4.7764227642276396</v>
      </c>
      <c r="BB457" s="83">
        <f t="shared" si="69"/>
        <v>1.6260162601626296</v>
      </c>
      <c r="BC457" s="23">
        <f t="shared" si="70"/>
        <v>2.8163427765348081</v>
      </c>
      <c r="BE457" s="19">
        <v>3</v>
      </c>
    </row>
    <row r="458" spans="1:112" x14ac:dyDescent="0.3">
      <c r="A458" s="84" t="s">
        <v>253</v>
      </c>
      <c r="B458" s="11" t="s">
        <v>254</v>
      </c>
      <c r="C458" s="12">
        <v>2009</v>
      </c>
      <c r="D458" s="11" t="s">
        <v>64</v>
      </c>
      <c r="F458" s="13" t="s">
        <v>9</v>
      </c>
      <c r="H458" s="12">
        <v>1</v>
      </c>
      <c r="I458" s="12">
        <v>2003</v>
      </c>
      <c r="K458" s="14">
        <v>1</v>
      </c>
      <c r="L458" s="14">
        <v>3</v>
      </c>
      <c r="M458" s="14">
        <v>1</v>
      </c>
      <c r="O458" s="14" t="s">
        <v>185</v>
      </c>
      <c r="Q458" s="14" t="s">
        <v>263</v>
      </c>
      <c r="R458" s="12" t="s">
        <v>601</v>
      </c>
      <c r="S458" s="12" t="s">
        <v>187</v>
      </c>
      <c r="T458" s="15" t="s">
        <v>188</v>
      </c>
      <c r="U458" s="15" t="s">
        <v>479</v>
      </c>
      <c r="V458" s="15" t="s">
        <v>255</v>
      </c>
      <c r="W458" s="15" t="s">
        <v>163</v>
      </c>
      <c r="X458" s="15" t="s">
        <v>29</v>
      </c>
      <c r="AB458" s="12" t="s">
        <v>189</v>
      </c>
      <c r="AC458" s="12" t="s">
        <v>190</v>
      </c>
      <c r="AD458" s="12" t="s">
        <v>49</v>
      </c>
      <c r="AE458" s="16" t="s">
        <v>257</v>
      </c>
      <c r="AF458" s="12" t="s">
        <v>502</v>
      </c>
      <c r="AH458" s="85" t="s">
        <v>498</v>
      </c>
      <c r="AI458" s="17">
        <v>1.7999999999999989</v>
      </c>
      <c r="AJ458" s="17" t="s">
        <v>291</v>
      </c>
      <c r="AK458" s="17" t="s">
        <v>227</v>
      </c>
      <c r="AL458" s="17">
        <v>409.28998009289899</v>
      </c>
      <c r="AM458" s="17" t="s">
        <v>142</v>
      </c>
      <c r="AN458" s="17">
        <v>454.67816854678102</v>
      </c>
      <c r="AP458" s="17" t="s">
        <v>56</v>
      </c>
      <c r="AQ458" s="17" t="s">
        <v>34</v>
      </c>
      <c r="AR458" s="17">
        <f t="shared" si="67"/>
        <v>45.388188453882037</v>
      </c>
      <c r="AS458" s="17">
        <f t="shared" si="68"/>
        <v>78.614648465634772</v>
      </c>
      <c r="AT458" s="17" t="s">
        <v>156</v>
      </c>
      <c r="AV458" s="17">
        <v>3</v>
      </c>
      <c r="AY458" s="19">
        <v>8.7591240875910898</v>
      </c>
      <c r="AZ458" s="20" t="s">
        <v>142</v>
      </c>
      <c r="BA458" s="19">
        <v>11.9442601194425</v>
      </c>
      <c r="BB458" s="83">
        <f t="shared" si="69"/>
        <v>3.1851360318514104</v>
      </c>
      <c r="BC458" s="23">
        <f t="shared" si="70"/>
        <v>5.5168174361849642</v>
      </c>
      <c r="BE458" s="19">
        <v>3</v>
      </c>
    </row>
    <row r="459" spans="1:112" x14ac:dyDescent="0.3">
      <c r="A459" s="84" t="s">
        <v>253</v>
      </c>
      <c r="B459" s="11" t="s">
        <v>254</v>
      </c>
      <c r="C459" s="12">
        <v>2009</v>
      </c>
      <c r="D459" s="11" t="s">
        <v>64</v>
      </c>
      <c r="F459" s="13" t="s">
        <v>9</v>
      </c>
      <c r="H459" s="12">
        <v>1</v>
      </c>
      <c r="I459" s="12">
        <v>2003</v>
      </c>
      <c r="K459" s="14">
        <v>1</v>
      </c>
      <c r="L459" s="14">
        <v>3</v>
      </c>
      <c r="M459" s="14">
        <v>1</v>
      </c>
      <c r="O459" s="14" t="s">
        <v>185</v>
      </c>
      <c r="Q459" s="14" t="s">
        <v>263</v>
      </c>
      <c r="R459" s="12" t="s">
        <v>601</v>
      </c>
      <c r="S459" s="12" t="s">
        <v>187</v>
      </c>
      <c r="T459" s="15" t="s">
        <v>188</v>
      </c>
      <c r="U459" s="15" t="s">
        <v>479</v>
      </c>
      <c r="V459" s="15" t="s">
        <v>255</v>
      </c>
      <c r="W459" s="15" t="s">
        <v>163</v>
      </c>
      <c r="X459" s="15" t="s">
        <v>29</v>
      </c>
      <c r="AB459" s="12" t="s">
        <v>189</v>
      </c>
      <c r="AC459" s="12" t="s">
        <v>191</v>
      </c>
      <c r="AD459" s="12" t="s">
        <v>49</v>
      </c>
      <c r="AE459" s="16" t="s">
        <v>257</v>
      </c>
      <c r="AF459" s="12" t="s">
        <v>502</v>
      </c>
      <c r="AH459" s="85" t="s">
        <v>498</v>
      </c>
      <c r="AI459" s="17">
        <v>17.049999999999997</v>
      </c>
      <c r="AJ459" s="17" t="s">
        <v>291</v>
      </c>
      <c r="AK459" s="17" t="s">
        <v>227</v>
      </c>
      <c r="AL459" s="17">
        <v>575.71333775713299</v>
      </c>
      <c r="AM459" s="17" t="s">
        <v>142</v>
      </c>
      <c r="AN459" s="17">
        <v>693.56337093563297</v>
      </c>
      <c r="AP459" s="17" t="s">
        <v>56</v>
      </c>
      <c r="AQ459" s="17" t="s">
        <v>34</v>
      </c>
      <c r="AR459" s="17">
        <f t="shared" si="67"/>
        <v>117.85003317849998</v>
      </c>
      <c r="AS459" s="17">
        <f t="shared" si="68"/>
        <v>204.12224513883987</v>
      </c>
      <c r="AT459" s="17" t="s">
        <v>156</v>
      </c>
      <c r="AV459" s="17">
        <v>3</v>
      </c>
      <c r="AY459" s="19">
        <v>271.53284671532799</v>
      </c>
      <c r="AZ459" s="20" t="s">
        <v>142</v>
      </c>
      <c r="BA459" s="19">
        <v>347.97611147975999</v>
      </c>
      <c r="BB459" s="83">
        <f t="shared" si="69"/>
        <v>76.443264764432001</v>
      </c>
      <c r="BC459" s="23">
        <f t="shared" si="70"/>
        <v>132.40361846843595</v>
      </c>
      <c r="BE459" s="19">
        <v>3</v>
      </c>
    </row>
    <row r="460" spans="1:112" x14ac:dyDescent="0.3">
      <c r="A460" s="84" t="s">
        <v>253</v>
      </c>
      <c r="B460" s="11" t="s">
        <v>254</v>
      </c>
      <c r="C460" s="12">
        <v>2009</v>
      </c>
      <c r="D460" s="11" t="s">
        <v>64</v>
      </c>
      <c r="F460" s="13" t="s">
        <v>9</v>
      </c>
      <c r="H460" s="12">
        <v>1</v>
      </c>
      <c r="I460" s="12">
        <v>2003</v>
      </c>
      <c r="K460" s="14">
        <v>1</v>
      </c>
      <c r="L460" s="14">
        <v>3</v>
      </c>
      <c r="M460" s="14">
        <v>1</v>
      </c>
      <c r="O460" s="14" t="s">
        <v>185</v>
      </c>
      <c r="Q460" s="14" t="s">
        <v>263</v>
      </c>
      <c r="R460" s="12" t="s">
        <v>601</v>
      </c>
      <c r="S460" s="12" t="s">
        <v>187</v>
      </c>
      <c r="T460" s="15" t="s">
        <v>188</v>
      </c>
      <c r="U460" s="15" t="s">
        <v>479</v>
      </c>
      <c r="V460" s="15" t="s">
        <v>255</v>
      </c>
      <c r="W460" s="15" t="s">
        <v>163</v>
      </c>
      <c r="X460" s="15" t="s">
        <v>29</v>
      </c>
      <c r="AB460" s="12" t="s">
        <v>189</v>
      </c>
      <c r="AC460" s="12" t="s">
        <v>192</v>
      </c>
      <c r="AD460" s="12" t="s">
        <v>49</v>
      </c>
      <c r="AE460" s="16" t="s">
        <v>257</v>
      </c>
      <c r="AF460" s="12" t="s">
        <v>502</v>
      </c>
      <c r="AH460" s="85" t="s">
        <v>498</v>
      </c>
      <c r="AI460" s="17">
        <v>5.1999999999999957</v>
      </c>
      <c r="AJ460" s="17" t="s">
        <v>291</v>
      </c>
      <c r="AK460" s="17" t="s">
        <v>227</v>
      </c>
      <c r="AL460" s="17">
        <v>912.54147312541397</v>
      </c>
      <c r="AM460" s="17" t="s">
        <v>142</v>
      </c>
      <c r="AN460" s="17">
        <v>1112.40875912408</v>
      </c>
      <c r="AP460" s="17" t="s">
        <v>56</v>
      </c>
      <c r="AQ460" s="17" t="s">
        <v>34</v>
      </c>
      <c r="AR460" s="17">
        <f t="shared" si="67"/>
        <v>199.86728599866603</v>
      </c>
      <c r="AS460" s="17">
        <f t="shared" si="68"/>
        <v>346.18029412058922</v>
      </c>
      <c r="AT460" s="17" t="s">
        <v>156</v>
      </c>
      <c r="AV460" s="17">
        <v>3</v>
      </c>
      <c r="AY460" s="19">
        <v>390.17916390179101</v>
      </c>
      <c r="AZ460" s="20" t="s">
        <v>142</v>
      </c>
      <c r="BA460" s="19">
        <v>497.677504976774</v>
      </c>
      <c r="BB460" s="83">
        <f t="shared" si="69"/>
        <v>107.49834107498299</v>
      </c>
      <c r="BC460" s="23">
        <f t="shared" si="70"/>
        <v>186.19258847123888</v>
      </c>
      <c r="BE460" s="19">
        <v>3</v>
      </c>
    </row>
    <row r="461" spans="1:112" x14ac:dyDescent="0.3">
      <c r="A461" s="84" t="s">
        <v>253</v>
      </c>
      <c r="B461" s="11" t="s">
        <v>254</v>
      </c>
      <c r="C461" s="12">
        <v>2009</v>
      </c>
      <c r="D461" s="11" t="s">
        <v>64</v>
      </c>
      <c r="F461" s="13" t="s">
        <v>9</v>
      </c>
      <c r="H461" s="12">
        <v>1</v>
      </c>
      <c r="I461" s="12">
        <v>2003</v>
      </c>
      <c r="K461" s="14">
        <v>1</v>
      </c>
      <c r="L461" s="14">
        <v>3</v>
      </c>
      <c r="M461" s="14">
        <v>1</v>
      </c>
      <c r="O461" s="14" t="s">
        <v>185</v>
      </c>
      <c r="Q461" s="14" t="s">
        <v>263</v>
      </c>
      <c r="R461" s="12" t="s">
        <v>601</v>
      </c>
      <c r="S461" s="12" t="s">
        <v>187</v>
      </c>
      <c r="T461" s="15" t="s">
        <v>188</v>
      </c>
      <c r="U461" s="15" t="s">
        <v>479</v>
      </c>
      <c r="V461" s="15" t="s">
        <v>255</v>
      </c>
      <c r="W461" s="15" t="s">
        <v>163</v>
      </c>
      <c r="X461" s="15" t="s">
        <v>29</v>
      </c>
      <c r="AB461" s="12" t="s">
        <v>189</v>
      </c>
      <c r="AC461" s="12" t="s">
        <v>193</v>
      </c>
      <c r="AD461" s="12" t="s">
        <v>49</v>
      </c>
      <c r="AE461" s="16" t="s">
        <v>257</v>
      </c>
      <c r="AF461" s="12" t="s">
        <v>502</v>
      </c>
      <c r="AH461" s="85" t="s">
        <v>498</v>
      </c>
      <c r="AI461" s="17">
        <v>52.55</v>
      </c>
      <c r="AJ461" s="17" t="s">
        <v>291</v>
      </c>
      <c r="AK461" s="17" t="s">
        <v>227</v>
      </c>
      <c r="AL461" s="17">
        <v>338.420703384207</v>
      </c>
      <c r="AM461" s="17" t="s">
        <v>142</v>
      </c>
      <c r="AN461" s="17">
        <v>450.69674850696703</v>
      </c>
      <c r="AP461" s="17" t="s">
        <v>56</v>
      </c>
      <c r="AQ461" s="17" t="s">
        <v>34</v>
      </c>
      <c r="AR461" s="17">
        <f t="shared" si="67"/>
        <v>112.27604512276002</v>
      </c>
      <c r="AS461" s="17">
        <f t="shared" si="68"/>
        <v>194.46781462551618</v>
      </c>
      <c r="AT461" s="17" t="s">
        <v>156</v>
      </c>
      <c r="AV461" s="17">
        <v>3</v>
      </c>
      <c r="AY461" s="19">
        <v>262.77372262773702</v>
      </c>
      <c r="AZ461" s="20" t="s">
        <v>142</v>
      </c>
      <c r="BA461" s="19">
        <v>365.49435965494303</v>
      </c>
      <c r="BB461" s="83">
        <f t="shared" si="69"/>
        <v>102.72063702720601</v>
      </c>
      <c r="BC461" s="23">
        <f t="shared" si="70"/>
        <v>177.91736231696169</v>
      </c>
      <c r="BE461" s="19">
        <v>3</v>
      </c>
    </row>
    <row r="462" spans="1:112" s="49" customFormat="1" x14ac:dyDescent="0.3">
      <c r="A462" s="118" t="s">
        <v>253</v>
      </c>
      <c r="B462" s="46" t="s">
        <v>254</v>
      </c>
      <c r="C462" s="61">
        <v>2009</v>
      </c>
      <c r="D462" s="46" t="s">
        <v>64</v>
      </c>
      <c r="E462" s="61"/>
      <c r="F462" s="47" t="s">
        <v>9</v>
      </c>
      <c r="G462" s="47"/>
      <c r="H462" s="61">
        <v>1</v>
      </c>
      <c r="I462" s="61">
        <v>2003</v>
      </c>
      <c r="J462" s="61"/>
      <c r="K462" s="62">
        <v>1</v>
      </c>
      <c r="L462" s="62">
        <v>3</v>
      </c>
      <c r="M462" s="62">
        <v>1</v>
      </c>
      <c r="N462" s="62"/>
      <c r="O462" s="62" t="s">
        <v>185</v>
      </c>
      <c r="P462" s="62"/>
      <c r="Q462" s="62" t="s">
        <v>263</v>
      </c>
      <c r="R462" s="61" t="s">
        <v>601</v>
      </c>
      <c r="S462" s="61" t="s">
        <v>187</v>
      </c>
      <c r="T462" s="63" t="s">
        <v>188</v>
      </c>
      <c r="U462" s="63" t="s">
        <v>479</v>
      </c>
      <c r="V462" s="63" t="s">
        <v>255</v>
      </c>
      <c r="W462" s="63" t="s">
        <v>163</v>
      </c>
      <c r="X462" s="63" t="s">
        <v>29</v>
      </c>
      <c r="Y462" s="63"/>
      <c r="Z462" s="63"/>
      <c r="AA462" s="63"/>
      <c r="AB462" s="61" t="s">
        <v>189</v>
      </c>
      <c r="AC462" s="61" t="s">
        <v>190</v>
      </c>
      <c r="AD462" s="61" t="s">
        <v>49</v>
      </c>
      <c r="AE462" s="61" t="s">
        <v>511</v>
      </c>
      <c r="AF462" s="61" t="s">
        <v>502</v>
      </c>
      <c r="AG462" s="64"/>
      <c r="AH462" s="100" t="s">
        <v>498</v>
      </c>
      <c r="AI462" s="64">
        <v>1.7999999999999989</v>
      </c>
      <c r="AJ462" s="64" t="s">
        <v>291</v>
      </c>
      <c r="AK462" s="64" t="s">
        <v>510</v>
      </c>
      <c r="AL462" s="64">
        <f>SUM(AL454,AL458)</f>
        <v>426.15989879208587</v>
      </c>
      <c r="AM462" s="17" t="s">
        <v>142</v>
      </c>
      <c r="AN462" s="64"/>
      <c r="AO462" s="64"/>
      <c r="AP462" s="64" t="s">
        <v>123</v>
      </c>
      <c r="AQ462" s="64"/>
      <c r="AR462" s="17"/>
      <c r="AS462" s="64">
        <f>SQRT(((AS454*AS454)+(AS458*AS458)))</f>
        <v>78.678469868415576</v>
      </c>
      <c r="AT462" s="17" t="s">
        <v>156</v>
      </c>
      <c r="AU462" s="17"/>
      <c r="AV462" s="17">
        <v>3</v>
      </c>
      <c r="AW462" s="64" t="s">
        <v>606</v>
      </c>
      <c r="AX462" s="65"/>
      <c r="AY462" s="66">
        <f>SUM(AY454,AY458)</f>
        <v>8.7591240875910898</v>
      </c>
      <c r="AZ462" s="20" t="s">
        <v>142</v>
      </c>
      <c r="BA462" s="66"/>
      <c r="BB462" s="82"/>
      <c r="BC462" s="66">
        <f>SQRT(((BC454*BC454)+(BC458*BC458)))</f>
        <v>5.5420327045298992</v>
      </c>
      <c r="BD462" s="66"/>
      <c r="BE462" s="66"/>
      <c r="BF462" s="68" t="s">
        <v>606</v>
      </c>
      <c r="BG462" s="61"/>
      <c r="BH462" s="61"/>
      <c r="BI462" s="61"/>
      <c r="BJ462" s="61"/>
      <c r="BK462" s="61"/>
      <c r="BL462" s="61"/>
      <c r="BM462" s="61"/>
      <c r="BN462" s="61"/>
      <c r="BO462" s="61"/>
      <c r="BP462" s="48"/>
      <c r="BQ462" s="48"/>
      <c r="BR462" s="48"/>
      <c r="BS462" s="48"/>
      <c r="BT462" s="48"/>
      <c r="BU462" s="48"/>
      <c r="BV462" s="48"/>
      <c r="BW462" s="48"/>
      <c r="BX462" s="48"/>
      <c r="BY462" s="48"/>
      <c r="BZ462" s="48"/>
      <c r="CA462" s="48"/>
      <c r="CB462" s="48"/>
      <c r="CC462" s="48"/>
      <c r="CD462" s="48"/>
      <c r="CE462" s="48"/>
      <c r="CF462" s="48"/>
      <c r="CG462" s="48"/>
      <c r="CH462" s="47"/>
      <c r="CI462" s="47"/>
      <c r="CJ462" s="47"/>
      <c r="CK462" s="47"/>
      <c r="CL462" s="47"/>
      <c r="CM462" s="47"/>
      <c r="CN462" s="47"/>
      <c r="CO462" s="47"/>
      <c r="CP462" s="47"/>
      <c r="CQ462" s="48"/>
      <c r="CR462" s="48"/>
      <c r="CS462" s="48"/>
      <c r="CT462" s="48"/>
      <c r="CU462" s="48"/>
      <c r="CV462" s="48"/>
      <c r="CW462" s="48"/>
      <c r="CX462" s="48"/>
      <c r="CY462" s="48"/>
      <c r="CZ462" s="47"/>
      <c r="DA462" s="47"/>
      <c r="DB462" s="47"/>
      <c r="DC462" s="47"/>
      <c r="DD462" s="47"/>
      <c r="DE462" s="47"/>
      <c r="DF462" s="47"/>
      <c r="DG462" s="47"/>
      <c r="DH462" s="47"/>
    </row>
    <row r="463" spans="1:112" s="49" customFormat="1" x14ac:dyDescent="0.3">
      <c r="A463" s="118" t="s">
        <v>253</v>
      </c>
      <c r="B463" s="46" t="s">
        <v>254</v>
      </c>
      <c r="C463" s="61">
        <v>2009</v>
      </c>
      <c r="D463" s="46" t="s">
        <v>64</v>
      </c>
      <c r="E463" s="61"/>
      <c r="F463" s="47" t="s">
        <v>9</v>
      </c>
      <c r="G463" s="47"/>
      <c r="H463" s="61">
        <v>1</v>
      </c>
      <c r="I463" s="61">
        <v>2003</v>
      </c>
      <c r="J463" s="61"/>
      <c r="K463" s="62">
        <v>1</v>
      </c>
      <c r="L463" s="62">
        <v>3</v>
      </c>
      <c r="M463" s="62">
        <v>1</v>
      </c>
      <c r="N463" s="62"/>
      <c r="O463" s="62" t="s">
        <v>185</v>
      </c>
      <c r="P463" s="62"/>
      <c r="Q463" s="62" t="s">
        <v>263</v>
      </c>
      <c r="R463" s="61" t="s">
        <v>601</v>
      </c>
      <c r="S463" s="61" t="s">
        <v>187</v>
      </c>
      <c r="T463" s="63" t="s">
        <v>188</v>
      </c>
      <c r="U463" s="63" t="s">
        <v>479</v>
      </c>
      <c r="V463" s="63" t="s">
        <v>255</v>
      </c>
      <c r="W463" s="63" t="s">
        <v>163</v>
      </c>
      <c r="X463" s="63" t="s">
        <v>29</v>
      </c>
      <c r="Y463" s="63"/>
      <c r="Z463" s="63"/>
      <c r="AA463" s="63"/>
      <c r="AB463" s="61" t="s">
        <v>189</v>
      </c>
      <c r="AC463" s="61" t="s">
        <v>191</v>
      </c>
      <c r="AD463" s="61" t="s">
        <v>49</v>
      </c>
      <c r="AE463" s="61" t="s">
        <v>511</v>
      </c>
      <c r="AF463" s="61" t="s">
        <v>502</v>
      </c>
      <c r="AG463" s="64"/>
      <c r="AH463" s="100" t="s">
        <v>498</v>
      </c>
      <c r="AI463" s="64">
        <v>17.049999999999997</v>
      </c>
      <c r="AJ463" s="64" t="s">
        <v>291</v>
      </c>
      <c r="AK463" s="64" t="s">
        <v>510</v>
      </c>
      <c r="AL463" s="64">
        <f>SUM(AL455,AL459)</f>
        <v>667.88813450510042</v>
      </c>
      <c r="AM463" s="17" t="s">
        <v>142</v>
      </c>
      <c r="AN463" s="64"/>
      <c r="AO463" s="64"/>
      <c r="AP463" s="64" t="s">
        <v>123</v>
      </c>
      <c r="AQ463" s="64"/>
      <c r="AR463" s="17"/>
      <c r="AS463" s="64">
        <f>SQRT(((AS455*AS455)+(AS459*AS459)))</f>
        <v>223.63284350473288</v>
      </c>
      <c r="AT463" s="17" t="s">
        <v>156</v>
      </c>
      <c r="AU463" s="17"/>
      <c r="AV463" s="17">
        <v>3</v>
      </c>
      <c r="AW463" s="64" t="s">
        <v>606</v>
      </c>
      <c r="AX463" s="65"/>
      <c r="AY463" s="66">
        <f>SUM(AY455,AY459)</f>
        <v>276.00439143077512</v>
      </c>
      <c r="AZ463" s="20" t="s">
        <v>142</v>
      </c>
      <c r="BA463" s="66"/>
      <c r="BB463" s="82"/>
      <c r="BC463" s="66">
        <f>SQRT(((BC455*BC455)+(BC459*BC459)))</f>
        <v>132.4458502257888</v>
      </c>
      <c r="BD463" s="66"/>
      <c r="BE463" s="66"/>
      <c r="BF463" s="68" t="s">
        <v>606</v>
      </c>
      <c r="BG463" s="61"/>
      <c r="BH463" s="61"/>
      <c r="BI463" s="61"/>
      <c r="BJ463" s="61"/>
      <c r="BK463" s="61"/>
      <c r="BL463" s="61"/>
      <c r="BM463" s="61"/>
      <c r="BN463" s="61"/>
      <c r="BO463" s="61"/>
      <c r="BP463" s="48"/>
      <c r="BQ463" s="48"/>
      <c r="BR463" s="48"/>
      <c r="BS463" s="48"/>
      <c r="BT463" s="48"/>
      <c r="BU463" s="48"/>
      <c r="BV463" s="48"/>
      <c r="BW463" s="48"/>
      <c r="BX463" s="48"/>
      <c r="BY463" s="48"/>
      <c r="BZ463" s="48"/>
      <c r="CA463" s="48"/>
      <c r="CB463" s="48"/>
      <c r="CC463" s="48"/>
      <c r="CD463" s="48"/>
      <c r="CE463" s="48"/>
      <c r="CF463" s="48"/>
      <c r="CG463" s="48"/>
      <c r="CH463" s="47"/>
      <c r="CI463" s="47"/>
      <c r="CJ463" s="47"/>
      <c r="CK463" s="47"/>
      <c r="CL463" s="47"/>
      <c r="CM463" s="47"/>
      <c r="CN463" s="47"/>
      <c r="CO463" s="47"/>
      <c r="CP463" s="47"/>
      <c r="CQ463" s="48"/>
      <c r="CR463" s="48"/>
      <c r="CS463" s="48"/>
      <c r="CT463" s="48"/>
      <c r="CU463" s="48"/>
      <c r="CV463" s="48"/>
      <c r="CW463" s="48"/>
      <c r="CX463" s="48"/>
      <c r="CY463" s="48"/>
      <c r="CZ463" s="47"/>
      <c r="DA463" s="47"/>
      <c r="DB463" s="47"/>
      <c r="DC463" s="47"/>
      <c r="DD463" s="47"/>
      <c r="DE463" s="47"/>
      <c r="DF463" s="47"/>
      <c r="DG463" s="47"/>
      <c r="DH463" s="47"/>
    </row>
    <row r="464" spans="1:112" s="49" customFormat="1" x14ac:dyDescent="0.3">
      <c r="A464" s="118" t="s">
        <v>253</v>
      </c>
      <c r="B464" s="46" t="s">
        <v>254</v>
      </c>
      <c r="C464" s="61">
        <v>2009</v>
      </c>
      <c r="D464" s="46" t="s">
        <v>64</v>
      </c>
      <c r="E464" s="61"/>
      <c r="F464" s="47" t="s">
        <v>9</v>
      </c>
      <c r="G464" s="47"/>
      <c r="H464" s="61">
        <v>1</v>
      </c>
      <c r="I464" s="61">
        <v>2003</v>
      </c>
      <c r="J464" s="61"/>
      <c r="K464" s="62">
        <v>1</v>
      </c>
      <c r="L464" s="62">
        <v>3</v>
      </c>
      <c r="M464" s="62">
        <v>1</v>
      </c>
      <c r="N464" s="62"/>
      <c r="O464" s="62" t="s">
        <v>185</v>
      </c>
      <c r="P464" s="62"/>
      <c r="Q464" s="62" t="s">
        <v>263</v>
      </c>
      <c r="R464" s="61" t="s">
        <v>601</v>
      </c>
      <c r="S464" s="61" t="s">
        <v>187</v>
      </c>
      <c r="T464" s="63" t="s">
        <v>188</v>
      </c>
      <c r="U464" s="63" t="s">
        <v>479</v>
      </c>
      <c r="V464" s="63" t="s">
        <v>255</v>
      </c>
      <c r="W464" s="63" t="s">
        <v>163</v>
      </c>
      <c r="X464" s="63" t="s">
        <v>29</v>
      </c>
      <c r="Y464" s="63"/>
      <c r="Z464" s="63"/>
      <c r="AA464" s="63"/>
      <c r="AB464" s="61" t="s">
        <v>189</v>
      </c>
      <c r="AC464" s="61" t="s">
        <v>192</v>
      </c>
      <c r="AD464" s="61" t="s">
        <v>49</v>
      </c>
      <c r="AE464" s="61" t="s">
        <v>511</v>
      </c>
      <c r="AF464" s="61" t="s">
        <v>502</v>
      </c>
      <c r="AG464" s="64"/>
      <c r="AH464" s="100" t="s">
        <v>498</v>
      </c>
      <c r="AI464" s="64">
        <v>5.1999999999999957</v>
      </c>
      <c r="AJ464" s="64" t="s">
        <v>291</v>
      </c>
      <c r="AK464" s="64" t="s">
        <v>510</v>
      </c>
      <c r="AL464" s="64">
        <f>SUM(AL456,AL460)</f>
        <v>923.00895280021064</v>
      </c>
      <c r="AM464" s="17" t="s">
        <v>142</v>
      </c>
      <c r="AN464" s="64"/>
      <c r="AO464" s="64"/>
      <c r="AP464" s="64" t="s">
        <v>123</v>
      </c>
      <c r="AQ464" s="64"/>
      <c r="AR464" s="17"/>
      <c r="AS464" s="64">
        <f>SQRT(((AS456*AS456)+(AS460*AS460)))</f>
        <v>346.32565825230159</v>
      </c>
      <c r="AT464" s="17" t="s">
        <v>156</v>
      </c>
      <c r="AU464" s="17"/>
      <c r="AV464" s="17">
        <v>3</v>
      </c>
      <c r="AW464" s="64" t="s">
        <v>606</v>
      </c>
      <c r="AX464" s="65"/>
      <c r="AY464" s="66">
        <f>SUM(AY456,AY460)</f>
        <v>395.56534276357962</v>
      </c>
      <c r="AZ464" s="20" t="s">
        <v>142</v>
      </c>
      <c r="BA464" s="66"/>
      <c r="BB464" s="82"/>
      <c r="BC464" s="66">
        <f>SQRT(((BC456*BC456)+(BC460*BC460)))</f>
        <v>186.20664923718712</v>
      </c>
      <c r="BD464" s="66"/>
      <c r="BE464" s="66"/>
      <c r="BF464" s="68" t="s">
        <v>606</v>
      </c>
      <c r="BG464" s="61"/>
      <c r="BH464" s="61"/>
      <c r="BI464" s="61"/>
      <c r="BJ464" s="61"/>
      <c r="BK464" s="61"/>
      <c r="BL464" s="61"/>
      <c r="BM464" s="61"/>
      <c r="BN464" s="61"/>
      <c r="BO464" s="61"/>
      <c r="BP464" s="48"/>
      <c r="BQ464" s="48"/>
      <c r="BR464" s="48"/>
      <c r="BS464" s="48"/>
      <c r="BT464" s="48"/>
      <c r="BU464" s="48"/>
      <c r="BV464" s="48"/>
      <c r="BW464" s="48"/>
      <c r="BX464" s="48"/>
      <c r="BY464" s="48"/>
      <c r="BZ464" s="48"/>
      <c r="CA464" s="48"/>
      <c r="CB464" s="48"/>
      <c r="CC464" s="48"/>
      <c r="CD464" s="48"/>
      <c r="CE464" s="48"/>
      <c r="CF464" s="48"/>
      <c r="CG464" s="48"/>
      <c r="CH464" s="47"/>
      <c r="CI464" s="47"/>
      <c r="CJ464" s="47"/>
      <c r="CK464" s="47"/>
      <c r="CL464" s="47"/>
      <c r="CM464" s="47"/>
      <c r="CN464" s="47"/>
      <c r="CO464" s="47"/>
      <c r="CP464" s="47"/>
      <c r="CQ464" s="48"/>
      <c r="CR464" s="48"/>
      <c r="CS464" s="48"/>
      <c r="CT464" s="48"/>
      <c r="CU464" s="48"/>
      <c r="CV464" s="48"/>
      <c r="CW464" s="48"/>
      <c r="CX464" s="48"/>
      <c r="CY464" s="48"/>
      <c r="CZ464" s="47"/>
      <c r="DA464" s="47"/>
      <c r="DB464" s="47"/>
      <c r="DC464" s="47"/>
      <c r="DD464" s="47"/>
      <c r="DE464" s="47"/>
      <c r="DF464" s="47"/>
      <c r="DG464" s="47"/>
      <c r="DH464" s="47"/>
    </row>
    <row r="465" spans="1:112" s="49" customFormat="1" x14ac:dyDescent="0.3">
      <c r="A465" s="118" t="s">
        <v>253</v>
      </c>
      <c r="B465" s="46" t="s">
        <v>254</v>
      </c>
      <c r="C465" s="61">
        <v>2009</v>
      </c>
      <c r="D465" s="46" t="s">
        <v>64</v>
      </c>
      <c r="E465" s="61"/>
      <c r="F465" s="47" t="s">
        <v>9</v>
      </c>
      <c r="G465" s="47"/>
      <c r="H465" s="61">
        <v>1</v>
      </c>
      <c r="I465" s="61">
        <v>2003</v>
      </c>
      <c r="J465" s="61"/>
      <c r="K465" s="62">
        <v>1</v>
      </c>
      <c r="L465" s="62">
        <v>3</v>
      </c>
      <c r="M465" s="62">
        <v>1</v>
      </c>
      <c r="N465" s="62"/>
      <c r="O465" s="62" t="s">
        <v>185</v>
      </c>
      <c r="P465" s="62"/>
      <c r="Q465" s="62" t="s">
        <v>263</v>
      </c>
      <c r="R465" s="61" t="s">
        <v>601</v>
      </c>
      <c r="S465" s="61" t="s">
        <v>187</v>
      </c>
      <c r="T465" s="63" t="s">
        <v>188</v>
      </c>
      <c r="U465" s="63" t="s">
        <v>479</v>
      </c>
      <c r="V465" s="63" t="s">
        <v>255</v>
      </c>
      <c r="W465" s="63" t="s">
        <v>163</v>
      </c>
      <c r="X465" s="63" t="s">
        <v>29</v>
      </c>
      <c r="Y465" s="63"/>
      <c r="Z465" s="63"/>
      <c r="AA465" s="63"/>
      <c r="AB465" s="61" t="s">
        <v>189</v>
      </c>
      <c r="AC465" s="61" t="s">
        <v>193</v>
      </c>
      <c r="AD465" s="61" t="s">
        <v>49</v>
      </c>
      <c r="AE465" s="61" t="s">
        <v>511</v>
      </c>
      <c r="AF465" s="61" t="s">
        <v>502</v>
      </c>
      <c r="AG465" s="64"/>
      <c r="AH465" s="100" t="s">
        <v>498</v>
      </c>
      <c r="AI465" s="64">
        <v>52.55</v>
      </c>
      <c r="AJ465" s="64" t="s">
        <v>291</v>
      </c>
      <c r="AK465" s="64" t="s">
        <v>510</v>
      </c>
      <c r="AL465" s="64">
        <f>SUM(AL457,AL461)</f>
        <v>347.26216679884118</v>
      </c>
      <c r="AM465" s="17" t="s">
        <v>142</v>
      </c>
      <c r="AN465" s="64"/>
      <c r="AO465" s="64"/>
      <c r="AP465" s="64" t="s">
        <v>123</v>
      </c>
      <c r="AQ465" s="64"/>
      <c r="AR465" s="17"/>
      <c r="AS465" s="64">
        <f>SQRT(((AS457*AS457)+(AS461*AS461)))</f>
        <v>194.60168102705961</v>
      </c>
      <c r="AT465" s="17" t="s">
        <v>156</v>
      </c>
      <c r="AU465" s="17"/>
      <c r="AV465" s="17">
        <v>3</v>
      </c>
      <c r="AW465" s="64" t="s">
        <v>606</v>
      </c>
      <c r="AX465" s="65"/>
      <c r="AY465" s="66">
        <f>SUM(AY457,AY461)</f>
        <v>265.92412913180203</v>
      </c>
      <c r="AZ465" s="20" t="s">
        <v>142</v>
      </c>
      <c r="BA465" s="66"/>
      <c r="BB465" s="82"/>
      <c r="BC465" s="66">
        <f>SQRT(((BC457*BC457)+(BC461*BC461)))</f>
        <v>177.93965156889558</v>
      </c>
      <c r="BD465" s="66"/>
      <c r="BE465" s="66"/>
      <c r="BF465" s="68" t="s">
        <v>606</v>
      </c>
      <c r="BG465" s="61"/>
      <c r="BH465" s="61"/>
      <c r="BI465" s="61"/>
      <c r="BJ465" s="61"/>
      <c r="BK465" s="61"/>
      <c r="BL465" s="61"/>
      <c r="BM465" s="61"/>
      <c r="BN465" s="61"/>
      <c r="BO465" s="61"/>
      <c r="BP465" s="48"/>
      <c r="BQ465" s="48"/>
      <c r="BR465" s="48"/>
      <c r="BS465" s="48"/>
      <c r="BT465" s="48"/>
      <c r="BU465" s="48"/>
      <c r="BV465" s="48"/>
      <c r="BW465" s="48"/>
      <c r="BX465" s="48"/>
      <c r="BY465" s="48"/>
      <c r="BZ465" s="48"/>
      <c r="CA465" s="48"/>
      <c r="CB465" s="48"/>
      <c r="CC465" s="48"/>
      <c r="CD465" s="48"/>
      <c r="CE465" s="48"/>
      <c r="CF465" s="48"/>
      <c r="CG465" s="48"/>
      <c r="CH465" s="47"/>
      <c r="CI465" s="47"/>
      <c r="CJ465" s="47"/>
      <c r="CK465" s="47"/>
      <c r="CL465" s="47"/>
      <c r="CM465" s="47"/>
      <c r="CN465" s="47"/>
      <c r="CO465" s="47"/>
      <c r="CP465" s="47"/>
      <c r="CQ465" s="48"/>
      <c r="CR465" s="48"/>
      <c r="CS465" s="48"/>
      <c r="CT465" s="48"/>
      <c r="CU465" s="48"/>
      <c r="CV465" s="48"/>
      <c r="CW465" s="48"/>
      <c r="CX465" s="48"/>
      <c r="CY465" s="48"/>
      <c r="CZ465" s="47"/>
      <c r="DA465" s="47"/>
      <c r="DB465" s="47"/>
      <c r="DC465" s="47"/>
      <c r="DD465" s="47"/>
      <c r="DE465" s="47"/>
      <c r="DF465" s="47"/>
      <c r="DG465" s="47"/>
      <c r="DH465" s="47"/>
    </row>
    <row r="466" spans="1:112" x14ac:dyDescent="0.3">
      <c r="A466" s="84" t="s">
        <v>253</v>
      </c>
      <c r="B466" s="11" t="s">
        <v>254</v>
      </c>
      <c r="C466" s="12">
        <v>2009</v>
      </c>
      <c r="D466" s="11" t="s">
        <v>64</v>
      </c>
      <c r="F466" s="13" t="s">
        <v>9</v>
      </c>
      <c r="H466" s="12">
        <v>1</v>
      </c>
      <c r="I466" s="12">
        <v>2003</v>
      </c>
      <c r="K466" s="14">
        <v>1</v>
      </c>
      <c r="L466" s="14">
        <v>3</v>
      </c>
      <c r="M466" s="14">
        <v>1</v>
      </c>
      <c r="O466" s="14" t="s">
        <v>185</v>
      </c>
      <c r="Q466" s="14" t="s">
        <v>263</v>
      </c>
      <c r="R466" s="12" t="s">
        <v>73</v>
      </c>
      <c r="S466" s="12" t="s">
        <v>500</v>
      </c>
      <c r="T466" s="15" t="s">
        <v>188</v>
      </c>
      <c r="U466" s="15" t="s">
        <v>479</v>
      </c>
      <c r="V466" s="15" t="s">
        <v>255</v>
      </c>
      <c r="W466" s="15" t="s">
        <v>163</v>
      </c>
      <c r="X466" s="15" t="s">
        <v>29</v>
      </c>
      <c r="AB466" s="12" t="s">
        <v>607</v>
      </c>
      <c r="AC466" s="12">
        <v>25</v>
      </c>
      <c r="AD466" s="12" t="s">
        <v>49</v>
      </c>
      <c r="AE466" s="16" t="s">
        <v>256</v>
      </c>
      <c r="AF466" s="12" t="s">
        <v>502</v>
      </c>
      <c r="AH466" s="85" t="s">
        <v>498</v>
      </c>
      <c r="AJ466" s="17" t="s">
        <v>291</v>
      </c>
      <c r="AK466" s="17" t="s">
        <v>220</v>
      </c>
      <c r="AL466" s="24">
        <v>5.2763819095477498</v>
      </c>
      <c r="AM466" s="17" t="s">
        <v>142</v>
      </c>
      <c r="AN466" s="24">
        <v>6.5326633165829397</v>
      </c>
      <c r="AP466" s="17" t="s">
        <v>56</v>
      </c>
      <c r="AQ466" s="17" t="s">
        <v>34</v>
      </c>
      <c r="AR466" s="17">
        <f>AN466-AL466</f>
        <v>1.25628140703519</v>
      </c>
      <c r="AS466" s="17">
        <f>AR466*SQRT(AV466)</f>
        <v>2.1759432255890663</v>
      </c>
      <c r="AT466" s="17" t="s">
        <v>156</v>
      </c>
      <c r="AV466" s="17">
        <v>3</v>
      </c>
      <c r="AY466" s="19">
        <v>4.3969849246231396</v>
      </c>
      <c r="AZ466" s="20" t="s">
        <v>142</v>
      </c>
      <c r="BA466" s="19">
        <v>6.2814070351758904</v>
      </c>
      <c r="BB466" s="83">
        <f>BA466-AY466</f>
        <v>1.8844221105527508</v>
      </c>
      <c r="BC466" s="23">
        <f>BB466*SQRT(BE466)</f>
        <v>3.2639148383835401</v>
      </c>
      <c r="BE466" s="19">
        <v>3</v>
      </c>
    </row>
    <row r="467" spans="1:112" x14ac:dyDescent="0.3">
      <c r="A467" s="84" t="s">
        <v>253</v>
      </c>
      <c r="B467" s="11" t="s">
        <v>254</v>
      </c>
      <c r="C467" s="12">
        <v>2009</v>
      </c>
      <c r="D467" s="11" t="s">
        <v>64</v>
      </c>
      <c r="F467" s="13" t="s">
        <v>9</v>
      </c>
      <c r="H467" s="12">
        <v>1</v>
      </c>
      <c r="I467" s="12">
        <v>2003</v>
      </c>
      <c r="K467" s="14">
        <v>1</v>
      </c>
      <c r="L467" s="14">
        <v>3</v>
      </c>
      <c r="M467" s="14">
        <v>1</v>
      </c>
      <c r="O467" s="14" t="s">
        <v>185</v>
      </c>
      <c r="Q467" s="14" t="s">
        <v>263</v>
      </c>
      <c r="R467" s="12" t="s">
        <v>73</v>
      </c>
      <c r="S467" s="12" t="s">
        <v>500</v>
      </c>
      <c r="T467" s="15" t="s">
        <v>188</v>
      </c>
      <c r="U467" s="15" t="s">
        <v>479</v>
      </c>
      <c r="V467" s="15" t="s">
        <v>255</v>
      </c>
      <c r="W467" s="15" t="s">
        <v>163</v>
      </c>
      <c r="X467" s="15" t="s">
        <v>29</v>
      </c>
      <c r="AB467" s="12" t="s">
        <v>607</v>
      </c>
      <c r="AC467" s="12">
        <v>55</v>
      </c>
      <c r="AD467" s="12" t="s">
        <v>49</v>
      </c>
      <c r="AE467" s="16" t="s">
        <v>256</v>
      </c>
      <c r="AF467" s="12" t="s">
        <v>502</v>
      </c>
      <c r="AH467" s="85" t="s">
        <v>498</v>
      </c>
      <c r="AJ467" s="17" t="s">
        <v>291</v>
      </c>
      <c r="AK467" s="17" t="s">
        <v>220</v>
      </c>
      <c r="AL467" s="24">
        <v>3.0150753768844498</v>
      </c>
      <c r="AM467" s="17" t="s">
        <v>142</v>
      </c>
      <c r="AN467" s="24">
        <v>4.7738693467336901</v>
      </c>
      <c r="AP467" s="17" t="s">
        <v>56</v>
      </c>
      <c r="AQ467" s="17" t="s">
        <v>34</v>
      </c>
      <c r="AR467" s="17">
        <f t="shared" si="67"/>
        <v>1.7587939698492403</v>
      </c>
      <c r="AS467" s="17">
        <f>AR467*SQRT(AV467)</f>
        <v>3.046320515824648</v>
      </c>
      <c r="AT467" s="17" t="s">
        <v>156</v>
      </c>
      <c r="AV467" s="17">
        <v>3</v>
      </c>
      <c r="AY467" s="19">
        <v>4.3969849246231396</v>
      </c>
      <c r="AZ467" s="20" t="s">
        <v>142</v>
      </c>
      <c r="BA467" s="19">
        <v>6.2814070351758904</v>
      </c>
      <c r="BB467" s="83">
        <f>BA467-AY467</f>
        <v>1.8844221105527508</v>
      </c>
      <c r="BC467" s="23">
        <f>BB467*SQRT(BE467)</f>
        <v>3.2639148383835401</v>
      </c>
      <c r="BE467" s="19">
        <v>3</v>
      </c>
    </row>
    <row r="468" spans="1:112" x14ac:dyDescent="0.3">
      <c r="A468" s="84" t="s">
        <v>253</v>
      </c>
      <c r="B468" s="11" t="s">
        <v>254</v>
      </c>
      <c r="C468" s="12">
        <v>2009</v>
      </c>
      <c r="D468" s="11" t="s">
        <v>64</v>
      </c>
      <c r="F468" s="13" t="s">
        <v>9</v>
      </c>
      <c r="H468" s="12">
        <v>1</v>
      </c>
      <c r="I468" s="12">
        <v>2003</v>
      </c>
      <c r="K468" s="14">
        <v>1</v>
      </c>
      <c r="L468" s="14">
        <v>3</v>
      </c>
      <c r="M468" s="14">
        <v>1</v>
      </c>
      <c r="O468" s="14" t="s">
        <v>185</v>
      </c>
      <c r="Q468" s="14" t="s">
        <v>263</v>
      </c>
      <c r="R468" s="12" t="s">
        <v>73</v>
      </c>
      <c r="S468" s="12" t="s">
        <v>500</v>
      </c>
      <c r="T468" s="15" t="s">
        <v>188</v>
      </c>
      <c r="U468" s="15" t="s">
        <v>479</v>
      </c>
      <c r="V468" s="15" t="s">
        <v>255</v>
      </c>
      <c r="W468" s="15" t="s">
        <v>163</v>
      </c>
      <c r="X468" s="15" t="s">
        <v>29</v>
      </c>
      <c r="AB468" s="12" t="s">
        <v>607</v>
      </c>
      <c r="AC468" s="12">
        <v>25</v>
      </c>
      <c r="AD468" s="12" t="s">
        <v>49</v>
      </c>
      <c r="AE468" s="16" t="s">
        <v>257</v>
      </c>
      <c r="AF468" s="12" t="s">
        <v>502</v>
      </c>
      <c r="AH468" s="85" t="s">
        <v>498</v>
      </c>
      <c r="AJ468" s="17" t="s">
        <v>291</v>
      </c>
      <c r="AK468" s="17" t="s">
        <v>220</v>
      </c>
      <c r="AL468" s="24">
        <v>389.61038961038901</v>
      </c>
      <c r="AM468" s="17" t="s">
        <v>142</v>
      </c>
      <c r="AN468" s="24">
        <v>497.28453364817</v>
      </c>
      <c r="AP468" s="17" t="s">
        <v>56</v>
      </c>
      <c r="AQ468" s="17" t="s">
        <v>34</v>
      </c>
      <c r="AR468" s="17">
        <f t="shared" si="67"/>
        <v>107.67414403778099</v>
      </c>
      <c r="AS468" s="17">
        <f>AR468*SQRT(AV468)</f>
        <v>186.49708813492617</v>
      </c>
      <c r="AT468" s="17" t="s">
        <v>156</v>
      </c>
      <c r="AV468" s="17">
        <v>3</v>
      </c>
      <c r="AY468" s="19">
        <v>270.60212514757899</v>
      </c>
      <c r="AZ468" s="20" t="s">
        <v>142</v>
      </c>
      <c r="BA468" s="19">
        <v>347.10743801652899</v>
      </c>
      <c r="BB468" s="83">
        <f>BA468-AY468</f>
        <v>76.50531286895</v>
      </c>
      <c r="BC468" s="23">
        <f>BB468*SQRT(BE468)</f>
        <v>132.51108893797445</v>
      </c>
      <c r="BE468" s="19">
        <v>3</v>
      </c>
    </row>
    <row r="469" spans="1:112" x14ac:dyDescent="0.3">
      <c r="A469" s="84" t="s">
        <v>253</v>
      </c>
      <c r="B469" s="11" t="s">
        <v>254</v>
      </c>
      <c r="C469" s="12">
        <v>2009</v>
      </c>
      <c r="D469" s="11" t="s">
        <v>64</v>
      </c>
      <c r="F469" s="13" t="s">
        <v>9</v>
      </c>
      <c r="H469" s="12">
        <v>1</v>
      </c>
      <c r="I469" s="12">
        <v>2003</v>
      </c>
      <c r="K469" s="14">
        <v>1</v>
      </c>
      <c r="L469" s="14">
        <v>3</v>
      </c>
      <c r="M469" s="14">
        <v>1</v>
      </c>
      <c r="O469" s="14" t="s">
        <v>185</v>
      </c>
      <c r="Q469" s="14" t="s">
        <v>263</v>
      </c>
      <c r="R469" s="12" t="s">
        <v>73</v>
      </c>
      <c r="S469" s="12" t="s">
        <v>500</v>
      </c>
      <c r="T469" s="15" t="s">
        <v>188</v>
      </c>
      <c r="U469" s="15" t="s">
        <v>479</v>
      </c>
      <c r="V469" s="15" t="s">
        <v>255</v>
      </c>
      <c r="W469" s="15" t="s">
        <v>163</v>
      </c>
      <c r="X469" s="15" t="s">
        <v>29</v>
      </c>
      <c r="AB469" s="12" t="s">
        <v>607</v>
      </c>
      <c r="AC469" s="12">
        <v>55</v>
      </c>
      <c r="AD469" s="12" t="s">
        <v>49</v>
      </c>
      <c r="AE469" s="16" t="s">
        <v>257</v>
      </c>
      <c r="AF469" s="12" t="s">
        <v>502</v>
      </c>
      <c r="AH469" s="85" t="s">
        <v>498</v>
      </c>
      <c r="AJ469" s="17" t="s">
        <v>291</v>
      </c>
      <c r="AK469" s="17" t="s">
        <v>220</v>
      </c>
      <c r="AL469" s="24">
        <v>262.10153482880702</v>
      </c>
      <c r="AM469" s="17" t="s">
        <v>142</v>
      </c>
      <c r="AN469" s="24">
        <v>364.10861865407298</v>
      </c>
      <c r="AP469" s="17" t="s">
        <v>56</v>
      </c>
      <c r="AQ469" s="17" t="s">
        <v>34</v>
      </c>
      <c r="AR469" s="17">
        <f t="shared" si="67"/>
        <v>102.00708382526597</v>
      </c>
      <c r="AS469" s="17">
        <f>AR469*SQRT(AV469)</f>
        <v>176.68145191729806</v>
      </c>
      <c r="AT469" s="17" t="s">
        <v>156</v>
      </c>
      <c r="AV469" s="17">
        <v>3</v>
      </c>
      <c r="AY469" s="19">
        <v>270.60212514757899</v>
      </c>
      <c r="AZ469" s="20" t="s">
        <v>142</v>
      </c>
      <c r="BA469" s="19">
        <v>347.10743801652899</v>
      </c>
      <c r="BB469" s="83">
        <f>BA469-AY469</f>
        <v>76.50531286895</v>
      </c>
      <c r="BC469" s="23">
        <f>BB469*SQRT(BE469)</f>
        <v>132.51108893797445</v>
      </c>
      <c r="BE469" s="19">
        <v>3</v>
      </c>
    </row>
    <row r="470" spans="1:112" s="49" customFormat="1" x14ac:dyDescent="0.3">
      <c r="A470" s="118" t="s">
        <v>253</v>
      </c>
      <c r="B470" s="46" t="s">
        <v>254</v>
      </c>
      <c r="C470" s="61">
        <v>2009</v>
      </c>
      <c r="D470" s="46" t="s">
        <v>64</v>
      </c>
      <c r="E470" s="61"/>
      <c r="F470" s="47" t="s">
        <v>9</v>
      </c>
      <c r="G470" s="47"/>
      <c r="H470" s="61">
        <v>1</v>
      </c>
      <c r="I470" s="61">
        <v>2003</v>
      </c>
      <c r="J470" s="61"/>
      <c r="K470" s="62">
        <v>1</v>
      </c>
      <c r="L470" s="62">
        <v>3</v>
      </c>
      <c r="M470" s="62">
        <v>1</v>
      </c>
      <c r="N470" s="62"/>
      <c r="O470" s="62" t="s">
        <v>185</v>
      </c>
      <c r="P470" s="62"/>
      <c r="Q470" s="62" t="s">
        <v>263</v>
      </c>
      <c r="R470" s="61" t="s">
        <v>73</v>
      </c>
      <c r="S470" s="61" t="s">
        <v>500</v>
      </c>
      <c r="T470" s="63" t="s">
        <v>188</v>
      </c>
      <c r="U470" s="63" t="s">
        <v>479</v>
      </c>
      <c r="V470" s="63" t="s">
        <v>255</v>
      </c>
      <c r="W470" s="63" t="s">
        <v>163</v>
      </c>
      <c r="X470" s="63" t="s">
        <v>29</v>
      </c>
      <c r="Y470" s="63"/>
      <c r="Z470" s="63"/>
      <c r="AA470" s="63"/>
      <c r="AB470" s="61" t="s">
        <v>607</v>
      </c>
      <c r="AC470" s="61">
        <v>25</v>
      </c>
      <c r="AD470" s="61" t="s">
        <v>49</v>
      </c>
      <c r="AE470" s="61" t="s">
        <v>511</v>
      </c>
      <c r="AF470" s="61" t="s">
        <v>502</v>
      </c>
      <c r="AG470" s="64"/>
      <c r="AH470" s="100" t="s">
        <v>498</v>
      </c>
      <c r="AI470" s="64"/>
      <c r="AJ470" s="64" t="s">
        <v>291</v>
      </c>
      <c r="AK470" s="64" t="s">
        <v>220</v>
      </c>
      <c r="AL470" s="64">
        <f>SUM(AL466,AL468)</f>
        <v>394.88677151993676</v>
      </c>
      <c r="AM470" s="64" t="s">
        <v>142</v>
      </c>
      <c r="AN470" s="64"/>
      <c r="AO470" s="64"/>
      <c r="AP470" s="64" t="s">
        <v>56</v>
      </c>
      <c r="AQ470" s="64" t="s">
        <v>34</v>
      </c>
      <c r="AR470" s="64"/>
      <c r="AS470" s="64">
        <f>SQRT(((AS466*AS466)+(AS468*AS468)))</f>
        <v>186.50978154436675</v>
      </c>
      <c r="AT470" s="64" t="s">
        <v>156</v>
      </c>
      <c r="AU470" s="64"/>
      <c r="AV470" s="64">
        <v>3</v>
      </c>
      <c r="AW470" s="64"/>
      <c r="AX470" s="65"/>
      <c r="AY470" s="66">
        <f>SUM(AY466,AY468)</f>
        <v>274.99911007220214</v>
      </c>
      <c r="AZ470" s="70" t="s">
        <v>142</v>
      </c>
      <c r="BA470" s="19"/>
      <c r="BB470" s="82"/>
      <c r="BC470" s="66">
        <f>SQRT(((BC466*BC466)+(BC468*BC468)))</f>
        <v>132.55128000739938</v>
      </c>
      <c r="BD470" s="66"/>
      <c r="BE470" s="66">
        <v>3</v>
      </c>
      <c r="BF470" s="68"/>
      <c r="BG470" s="61"/>
      <c r="BH470" s="61"/>
      <c r="BI470" s="61"/>
      <c r="BJ470" s="61"/>
      <c r="BK470" s="61"/>
      <c r="BL470" s="61"/>
      <c r="BM470" s="61"/>
      <c r="BN470" s="61"/>
      <c r="BO470" s="61"/>
      <c r="BP470" s="48"/>
      <c r="BQ470" s="48"/>
      <c r="BR470" s="48"/>
      <c r="BS470" s="48"/>
      <c r="BT470" s="48"/>
      <c r="BU470" s="48"/>
      <c r="BV470" s="48"/>
      <c r="BW470" s="48"/>
      <c r="BX470" s="48"/>
      <c r="BY470" s="48"/>
      <c r="BZ470" s="48"/>
      <c r="CA470" s="48"/>
      <c r="CB470" s="48"/>
      <c r="CC470" s="48"/>
      <c r="CD470" s="48"/>
      <c r="CE470" s="48"/>
      <c r="CF470" s="48"/>
      <c r="CG470" s="48"/>
      <c r="CH470" s="47"/>
      <c r="CI470" s="47"/>
      <c r="CJ470" s="47"/>
      <c r="CK470" s="47"/>
      <c r="CL470" s="47"/>
      <c r="CM470" s="47"/>
      <c r="CN470" s="47"/>
      <c r="CO470" s="47"/>
      <c r="CP470" s="47"/>
      <c r="CQ470" s="48"/>
      <c r="CR470" s="48"/>
      <c r="CS470" s="48"/>
      <c r="CT470" s="48"/>
      <c r="CU470" s="48"/>
      <c r="CV470" s="48"/>
      <c r="CW470" s="48"/>
      <c r="CX470" s="48"/>
      <c r="CY470" s="48"/>
      <c r="CZ470" s="47"/>
      <c r="DA470" s="47"/>
      <c r="DB470" s="47"/>
      <c r="DC470" s="47"/>
      <c r="DD470" s="47"/>
      <c r="DE470" s="47"/>
      <c r="DF470" s="47"/>
      <c r="DG470" s="47"/>
      <c r="DH470" s="47"/>
    </row>
    <row r="471" spans="1:112" s="49" customFormat="1" x14ac:dyDescent="0.3">
      <c r="A471" s="118" t="s">
        <v>253</v>
      </c>
      <c r="B471" s="46" t="s">
        <v>254</v>
      </c>
      <c r="C471" s="61">
        <v>2009</v>
      </c>
      <c r="D471" s="46" t="s">
        <v>64</v>
      </c>
      <c r="E471" s="61"/>
      <c r="F471" s="47" t="s">
        <v>9</v>
      </c>
      <c r="G471" s="47"/>
      <c r="H471" s="61">
        <v>1</v>
      </c>
      <c r="I471" s="61">
        <v>2003</v>
      </c>
      <c r="J471" s="61"/>
      <c r="K471" s="62">
        <v>1</v>
      </c>
      <c r="L471" s="62">
        <v>3</v>
      </c>
      <c r="M471" s="62">
        <v>1</v>
      </c>
      <c r="N471" s="62"/>
      <c r="O471" s="62" t="s">
        <v>185</v>
      </c>
      <c r="P471" s="62"/>
      <c r="Q471" s="62" t="s">
        <v>263</v>
      </c>
      <c r="R471" s="61" t="s">
        <v>73</v>
      </c>
      <c r="S471" s="61" t="s">
        <v>500</v>
      </c>
      <c r="T471" s="63" t="s">
        <v>188</v>
      </c>
      <c r="U471" s="63" t="s">
        <v>479</v>
      </c>
      <c r="V471" s="63" t="s">
        <v>255</v>
      </c>
      <c r="W471" s="63" t="s">
        <v>163</v>
      </c>
      <c r="X471" s="63" t="s">
        <v>29</v>
      </c>
      <c r="Y471" s="63"/>
      <c r="Z471" s="63"/>
      <c r="AA471" s="63"/>
      <c r="AB471" s="61" t="s">
        <v>607</v>
      </c>
      <c r="AC471" s="61">
        <v>55</v>
      </c>
      <c r="AD471" s="61" t="s">
        <v>49</v>
      </c>
      <c r="AE471" s="61" t="s">
        <v>511</v>
      </c>
      <c r="AF471" s="61" t="s">
        <v>502</v>
      </c>
      <c r="AG471" s="64"/>
      <c r="AH471" s="100" t="s">
        <v>498</v>
      </c>
      <c r="AI471" s="64"/>
      <c r="AJ471" s="64" t="s">
        <v>291</v>
      </c>
      <c r="AK471" s="64" t="s">
        <v>220</v>
      </c>
      <c r="AL471" s="64">
        <f>SUM(AL467,AL469)</f>
        <v>265.11661020569147</v>
      </c>
      <c r="AM471" s="64" t="s">
        <v>142</v>
      </c>
      <c r="AN471" s="64"/>
      <c r="AO471" s="64"/>
      <c r="AP471" s="64" t="s">
        <v>56</v>
      </c>
      <c r="AQ471" s="64" t="s">
        <v>34</v>
      </c>
      <c r="AR471" s="64"/>
      <c r="AS471" s="64">
        <f>SQRT(((AS467*AS467)+(AS469*AS469)))</f>
        <v>176.70771211322284</v>
      </c>
      <c r="AT471" s="64" t="s">
        <v>156</v>
      </c>
      <c r="AU471" s="64"/>
      <c r="AV471" s="64">
        <v>3</v>
      </c>
      <c r="AW471" s="64"/>
      <c r="AX471" s="65"/>
      <c r="AY471" s="66">
        <f>SUM(AY467,AY469)</f>
        <v>274.99911007220214</v>
      </c>
      <c r="AZ471" s="70" t="s">
        <v>142</v>
      </c>
      <c r="BA471" s="19"/>
      <c r="BB471" s="82"/>
      <c r="BC471" s="66">
        <f>SQRT(((BC467*BC467)+(BC469*BC469)))</f>
        <v>132.55128000739938</v>
      </c>
      <c r="BD471" s="66"/>
      <c r="BE471" s="66">
        <v>3</v>
      </c>
      <c r="BF471" s="68"/>
      <c r="BG471" s="61"/>
      <c r="BH471" s="61"/>
      <c r="BI471" s="61"/>
      <c r="BJ471" s="61"/>
      <c r="BK471" s="61"/>
      <c r="BL471" s="61"/>
      <c r="BM471" s="61"/>
      <c r="BN471" s="61"/>
      <c r="BO471" s="61"/>
      <c r="BP471" s="48"/>
      <c r="BQ471" s="48"/>
      <c r="BR471" s="48"/>
      <c r="BS471" s="48"/>
      <c r="BT471" s="48"/>
      <c r="BU471" s="48"/>
      <c r="BV471" s="48"/>
      <c r="BW471" s="48"/>
      <c r="BX471" s="48"/>
      <c r="BY471" s="48"/>
      <c r="BZ471" s="48"/>
      <c r="CA471" s="48"/>
      <c r="CB471" s="48"/>
      <c r="CC471" s="48"/>
      <c r="CD471" s="48"/>
      <c r="CE471" s="48"/>
      <c r="CF471" s="48"/>
      <c r="CG471" s="48"/>
      <c r="CH471" s="47"/>
      <c r="CI471" s="47"/>
      <c r="CJ471" s="47"/>
      <c r="CK471" s="47"/>
      <c r="CL471" s="47"/>
      <c r="CM471" s="47"/>
      <c r="CN471" s="47"/>
      <c r="CO471" s="47"/>
      <c r="CP471" s="47"/>
      <c r="CQ471" s="48"/>
      <c r="CR471" s="48"/>
      <c r="CS471" s="48"/>
      <c r="CT471" s="48"/>
      <c r="CU471" s="48"/>
      <c r="CV471" s="48"/>
      <c r="CW471" s="48"/>
      <c r="CX471" s="48"/>
      <c r="CY471" s="48"/>
      <c r="CZ471" s="47"/>
      <c r="DA471" s="47"/>
      <c r="DB471" s="47"/>
      <c r="DC471" s="47"/>
      <c r="DD471" s="47"/>
      <c r="DE471" s="47"/>
      <c r="DF471" s="47"/>
      <c r="DG471" s="47"/>
      <c r="DH471" s="47"/>
    </row>
    <row r="472" spans="1:112" x14ac:dyDescent="0.3">
      <c r="BB472" s="83"/>
    </row>
    <row r="473" spans="1:112" x14ac:dyDescent="0.3">
      <c r="A473" s="84" t="s">
        <v>183</v>
      </c>
      <c r="B473" s="11" t="s">
        <v>184</v>
      </c>
      <c r="C473" s="12">
        <v>2010</v>
      </c>
      <c r="D473" s="11" t="s">
        <v>130</v>
      </c>
      <c r="F473" s="13" t="s">
        <v>9</v>
      </c>
      <c r="H473" s="12">
        <v>1</v>
      </c>
      <c r="I473" s="12">
        <v>2003</v>
      </c>
      <c r="K473" s="14">
        <v>1</v>
      </c>
      <c r="L473" s="14">
        <v>3</v>
      </c>
      <c r="M473" s="14">
        <v>1</v>
      </c>
      <c r="N473" s="14">
        <v>1</v>
      </c>
      <c r="O473" s="14" t="s">
        <v>185</v>
      </c>
      <c r="P473" s="14" t="s">
        <v>186</v>
      </c>
      <c r="Q473" s="14" t="s">
        <v>263</v>
      </c>
      <c r="R473" s="12" t="s">
        <v>601</v>
      </c>
      <c r="S473" s="12" t="s">
        <v>187</v>
      </c>
      <c r="T473" s="15" t="s">
        <v>188</v>
      </c>
      <c r="U473" s="35" t="s">
        <v>479</v>
      </c>
      <c r="W473" s="15" t="s">
        <v>163</v>
      </c>
      <c r="X473" s="15" t="s">
        <v>29</v>
      </c>
      <c r="AB473" s="12" t="s">
        <v>189</v>
      </c>
      <c r="AC473" s="12" t="s">
        <v>190</v>
      </c>
      <c r="AD473" s="12" t="s">
        <v>49</v>
      </c>
      <c r="AE473" s="16" t="s">
        <v>608</v>
      </c>
      <c r="AF473" s="12" t="s">
        <v>305</v>
      </c>
      <c r="AH473" s="85" t="s">
        <v>498</v>
      </c>
      <c r="AI473" s="17">
        <v>1.7999999999999989</v>
      </c>
      <c r="AJ473" s="17" t="s">
        <v>291</v>
      </c>
      <c r="AK473" s="17" t="s">
        <v>93</v>
      </c>
      <c r="AL473" s="24">
        <v>716.21621621620397</v>
      </c>
      <c r="AM473" s="17" t="s">
        <v>21</v>
      </c>
      <c r="AN473" s="17">
        <v>837.83783783782599</v>
      </c>
      <c r="AO473" s="17">
        <v>614.86486486485296</v>
      </c>
      <c r="AP473" s="17" t="s">
        <v>56</v>
      </c>
      <c r="AQ473" s="17" t="s">
        <v>34</v>
      </c>
      <c r="AR473" s="17">
        <f t="shared" ref="AR473:AR488" si="71">AN473-AL473</f>
        <v>121.62162162162201</v>
      </c>
      <c r="AS473" s="17">
        <f>AR473*SQRT(AV473)</f>
        <v>210.65482794756682</v>
      </c>
      <c r="AT473" s="17" t="s">
        <v>156</v>
      </c>
      <c r="AU473" s="17" t="s">
        <v>194</v>
      </c>
      <c r="AV473" s="17">
        <v>3</v>
      </c>
      <c r="AX473" s="18" t="s">
        <v>29</v>
      </c>
      <c r="AY473" s="19">
        <v>1270.27027027026</v>
      </c>
      <c r="AZ473" s="20" t="s">
        <v>21</v>
      </c>
      <c r="BA473" s="19">
        <v>1831.0810810810699</v>
      </c>
      <c r="BB473" s="83">
        <f t="shared" ref="BB473:BB512" si="72">BA473-AY473</f>
        <v>560.81081081080993</v>
      </c>
      <c r="BC473" s="23">
        <f>BB473*SQRT(BE473)</f>
        <v>971.35281775822011</v>
      </c>
      <c r="BE473" s="19">
        <v>3</v>
      </c>
    </row>
    <row r="474" spans="1:112" x14ac:dyDescent="0.3">
      <c r="A474" s="84" t="s">
        <v>183</v>
      </c>
      <c r="B474" s="11" t="s">
        <v>184</v>
      </c>
      <c r="C474" s="12">
        <v>2010</v>
      </c>
      <c r="D474" s="11" t="s">
        <v>130</v>
      </c>
      <c r="F474" s="13" t="s">
        <v>9</v>
      </c>
      <c r="H474" s="12">
        <v>1</v>
      </c>
      <c r="I474" s="12">
        <v>2003</v>
      </c>
      <c r="K474" s="14">
        <v>1</v>
      </c>
      <c r="L474" s="14">
        <v>3</v>
      </c>
      <c r="M474" s="14">
        <v>1</v>
      </c>
      <c r="N474" s="14">
        <v>1</v>
      </c>
      <c r="O474" s="14" t="s">
        <v>185</v>
      </c>
      <c r="P474" s="14" t="s">
        <v>186</v>
      </c>
      <c r="Q474" s="14" t="s">
        <v>263</v>
      </c>
      <c r="R474" s="12" t="s">
        <v>601</v>
      </c>
      <c r="S474" s="12" t="s">
        <v>187</v>
      </c>
      <c r="T474" s="15" t="s">
        <v>188</v>
      </c>
      <c r="U474" s="35" t="s">
        <v>479</v>
      </c>
      <c r="W474" s="15" t="s">
        <v>163</v>
      </c>
      <c r="X474" s="15" t="s">
        <v>29</v>
      </c>
      <c r="AB474" s="12" t="s">
        <v>189</v>
      </c>
      <c r="AC474" s="12" t="s">
        <v>191</v>
      </c>
      <c r="AD474" s="12" t="s">
        <v>49</v>
      </c>
      <c r="AE474" s="16" t="s">
        <v>608</v>
      </c>
      <c r="AF474" s="12" t="s">
        <v>305</v>
      </c>
      <c r="AH474" s="85" t="s">
        <v>498</v>
      </c>
      <c r="AI474" s="17">
        <v>17.049999999999997</v>
      </c>
      <c r="AJ474" s="17" t="s">
        <v>291</v>
      </c>
      <c r="AK474" s="17" t="s">
        <v>93</v>
      </c>
      <c r="AL474" s="24">
        <v>1831.0810810810699</v>
      </c>
      <c r="AM474" s="17" t="s">
        <v>21</v>
      </c>
      <c r="AN474" s="17">
        <v>2310.8108108107999</v>
      </c>
      <c r="AO474" s="17">
        <v>1385.13513513512</v>
      </c>
      <c r="AP474" s="17" t="s">
        <v>56</v>
      </c>
      <c r="AQ474" s="17" t="s">
        <v>34</v>
      </c>
      <c r="AR474" s="17">
        <f t="shared" si="71"/>
        <v>479.72972972973002</v>
      </c>
      <c r="AS474" s="17">
        <f t="shared" ref="AS474:AS512" si="73">AR474*SQRT(AV474)</f>
        <v>830.91626579317813</v>
      </c>
      <c r="AT474" s="17" t="s">
        <v>156</v>
      </c>
      <c r="AU474" s="17" t="s">
        <v>194</v>
      </c>
      <c r="AV474" s="17">
        <v>3</v>
      </c>
      <c r="AX474" s="18" t="s">
        <v>29</v>
      </c>
      <c r="AY474" s="19">
        <v>2918.9189189189101</v>
      </c>
      <c r="AZ474" s="20" t="s">
        <v>21</v>
      </c>
      <c r="BA474" s="19">
        <v>3277.0270270270198</v>
      </c>
      <c r="BB474" s="83">
        <f t="shared" si="72"/>
        <v>358.10810810810972</v>
      </c>
      <c r="BC474" s="23">
        <f t="shared" ref="BC474:BC512" si="74">BB474*SQRT(BE474)</f>
        <v>620.26143784561418</v>
      </c>
      <c r="BE474" s="19">
        <v>3</v>
      </c>
    </row>
    <row r="475" spans="1:112" x14ac:dyDescent="0.3">
      <c r="A475" s="84" t="s">
        <v>183</v>
      </c>
      <c r="B475" s="11" t="s">
        <v>184</v>
      </c>
      <c r="C475" s="12">
        <v>2010</v>
      </c>
      <c r="D475" s="11" t="s">
        <v>130</v>
      </c>
      <c r="F475" s="13" t="s">
        <v>9</v>
      </c>
      <c r="H475" s="12">
        <v>1</v>
      </c>
      <c r="I475" s="12">
        <v>2003</v>
      </c>
      <c r="K475" s="14">
        <v>1</v>
      </c>
      <c r="L475" s="14">
        <v>3</v>
      </c>
      <c r="M475" s="14">
        <v>1</v>
      </c>
      <c r="N475" s="14">
        <v>1</v>
      </c>
      <c r="O475" s="14" t="s">
        <v>185</v>
      </c>
      <c r="P475" s="14" t="s">
        <v>186</v>
      </c>
      <c r="Q475" s="14" t="s">
        <v>263</v>
      </c>
      <c r="R475" s="12" t="s">
        <v>601</v>
      </c>
      <c r="S475" s="12" t="s">
        <v>187</v>
      </c>
      <c r="T475" s="15" t="s">
        <v>188</v>
      </c>
      <c r="U475" s="35" t="s">
        <v>479</v>
      </c>
      <c r="W475" s="15" t="s">
        <v>163</v>
      </c>
      <c r="X475" s="15" t="s">
        <v>29</v>
      </c>
      <c r="AB475" s="12" t="s">
        <v>189</v>
      </c>
      <c r="AC475" s="12" t="s">
        <v>192</v>
      </c>
      <c r="AD475" s="12" t="s">
        <v>49</v>
      </c>
      <c r="AE475" s="16" t="s">
        <v>608</v>
      </c>
      <c r="AF475" s="12" t="s">
        <v>305</v>
      </c>
      <c r="AH475" s="85" t="s">
        <v>498</v>
      </c>
      <c r="AI475" s="17">
        <v>5.1999999999999957</v>
      </c>
      <c r="AJ475" s="17" t="s">
        <v>291</v>
      </c>
      <c r="AK475" s="17" t="s">
        <v>93</v>
      </c>
      <c r="AL475" s="24">
        <v>1351.3513513513401</v>
      </c>
      <c r="AM475" s="17" t="s">
        <v>21</v>
      </c>
      <c r="AN475" s="17">
        <v>1560.8108108107999</v>
      </c>
      <c r="AO475" s="17">
        <v>1182.43243243242</v>
      </c>
      <c r="AP475" s="17" t="s">
        <v>56</v>
      </c>
      <c r="AQ475" s="17" t="s">
        <v>34</v>
      </c>
      <c r="AR475" s="17">
        <f t="shared" si="71"/>
        <v>209.45945945945982</v>
      </c>
      <c r="AS475" s="17">
        <f t="shared" si="73"/>
        <v>362.79442590969785</v>
      </c>
      <c r="AT475" s="17" t="s">
        <v>156</v>
      </c>
      <c r="AU475" s="17" t="s">
        <v>194</v>
      </c>
      <c r="AV475" s="17">
        <v>3</v>
      </c>
      <c r="AX475" s="18" t="s">
        <v>29</v>
      </c>
      <c r="AY475" s="19">
        <v>2317.5675675675602</v>
      </c>
      <c r="AZ475" s="20" t="s">
        <v>21</v>
      </c>
      <c r="BA475" s="19">
        <v>2709.45945945945</v>
      </c>
      <c r="BB475" s="83">
        <f t="shared" si="72"/>
        <v>391.89189189188983</v>
      </c>
      <c r="BC475" s="23">
        <f t="shared" si="74"/>
        <v>678.77666783104291</v>
      </c>
      <c r="BE475" s="19">
        <v>3</v>
      </c>
    </row>
    <row r="476" spans="1:112" x14ac:dyDescent="0.3">
      <c r="A476" s="84" t="s">
        <v>183</v>
      </c>
      <c r="B476" s="11" t="s">
        <v>184</v>
      </c>
      <c r="C476" s="12">
        <v>2010</v>
      </c>
      <c r="D476" s="11" t="s">
        <v>130</v>
      </c>
      <c r="F476" s="13" t="s">
        <v>9</v>
      </c>
      <c r="H476" s="12">
        <v>1</v>
      </c>
      <c r="I476" s="12">
        <v>2003</v>
      </c>
      <c r="K476" s="14">
        <v>1</v>
      </c>
      <c r="L476" s="14">
        <v>3</v>
      </c>
      <c r="M476" s="14">
        <v>1</v>
      </c>
      <c r="N476" s="14">
        <v>1</v>
      </c>
      <c r="O476" s="14" t="s">
        <v>185</v>
      </c>
      <c r="P476" s="14" t="s">
        <v>186</v>
      </c>
      <c r="Q476" s="14" t="s">
        <v>263</v>
      </c>
      <c r="R476" s="12" t="s">
        <v>601</v>
      </c>
      <c r="S476" s="12" t="s">
        <v>187</v>
      </c>
      <c r="T476" s="15" t="s">
        <v>188</v>
      </c>
      <c r="U476" s="35" t="s">
        <v>479</v>
      </c>
      <c r="W476" s="15" t="s">
        <v>163</v>
      </c>
      <c r="X476" s="15" t="s">
        <v>29</v>
      </c>
      <c r="AB476" s="12" t="s">
        <v>189</v>
      </c>
      <c r="AC476" s="12" t="s">
        <v>193</v>
      </c>
      <c r="AD476" s="12" t="s">
        <v>49</v>
      </c>
      <c r="AE476" s="16" t="s">
        <v>608</v>
      </c>
      <c r="AF476" s="12" t="s">
        <v>305</v>
      </c>
      <c r="AH476" s="85" t="s">
        <v>498</v>
      </c>
      <c r="AI476" s="17">
        <v>52.55</v>
      </c>
      <c r="AJ476" s="17" t="s">
        <v>291</v>
      </c>
      <c r="AK476" s="17" t="s">
        <v>93</v>
      </c>
      <c r="AL476" s="24">
        <v>912.16216216214798</v>
      </c>
      <c r="AM476" s="17" t="s">
        <v>21</v>
      </c>
      <c r="AN476" s="17">
        <v>1094.59459459458</v>
      </c>
      <c r="AO476" s="17">
        <v>783.78378378376897</v>
      </c>
      <c r="AP476" s="17" t="s">
        <v>56</v>
      </c>
      <c r="AQ476" s="17" t="s">
        <v>34</v>
      </c>
      <c r="AR476" s="17">
        <f t="shared" si="71"/>
        <v>182.43243243243205</v>
      </c>
      <c r="AS476" s="17">
        <f t="shared" si="73"/>
        <v>315.98224192134853</v>
      </c>
      <c r="AT476" s="17" t="s">
        <v>156</v>
      </c>
      <c r="AU476" s="17" t="s">
        <v>194</v>
      </c>
      <c r="AV476" s="17">
        <v>3</v>
      </c>
      <c r="AX476" s="18" t="s">
        <v>29</v>
      </c>
      <c r="AY476" s="19">
        <v>1398.6486486486299</v>
      </c>
      <c r="AZ476" s="20" t="s">
        <v>21</v>
      </c>
      <c r="BA476" s="19">
        <v>1648.6486486486299</v>
      </c>
      <c r="BB476" s="83">
        <f t="shared" si="72"/>
        <v>250</v>
      </c>
      <c r="BC476" s="23">
        <f t="shared" si="74"/>
        <v>433.0127018922193</v>
      </c>
      <c r="BE476" s="19">
        <v>3</v>
      </c>
    </row>
    <row r="477" spans="1:112" x14ac:dyDescent="0.3">
      <c r="A477" s="84" t="s">
        <v>183</v>
      </c>
      <c r="B477" s="11" t="s">
        <v>184</v>
      </c>
      <c r="C477" s="12">
        <v>2010</v>
      </c>
      <c r="D477" s="11" t="s">
        <v>130</v>
      </c>
      <c r="F477" s="13" t="s">
        <v>9</v>
      </c>
      <c r="H477" s="12">
        <v>2</v>
      </c>
      <c r="I477" s="12">
        <v>2004</v>
      </c>
      <c r="K477" s="14">
        <v>1</v>
      </c>
      <c r="L477" s="14">
        <v>3</v>
      </c>
      <c r="M477" s="14">
        <v>1</v>
      </c>
      <c r="N477" s="14">
        <v>1</v>
      </c>
      <c r="O477" s="14" t="s">
        <v>185</v>
      </c>
      <c r="P477" s="14" t="s">
        <v>186</v>
      </c>
      <c r="Q477" s="14" t="s">
        <v>263</v>
      </c>
      <c r="R477" s="12" t="s">
        <v>601</v>
      </c>
      <c r="S477" s="12" t="s">
        <v>187</v>
      </c>
      <c r="T477" s="15" t="s">
        <v>188</v>
      </c>
      <c r="U477" s="35" t="s">
        <v>479</v>
      </c>
      <c r="W477" s="15" t="s">
        <v>163</v>
      </c>
      <c r="X477" s="15" t="s">
        <v>29</v>
      </c>
      <c r="AB477" s="12" t="s">
        <v>189</v>
      </c>
      <c r="AC477" s="12" t="s">
        <v>190</v>
      </c>
      <c r="AD477" s="12" t="s">
        <v>49</v>
      </c>
      <c r="AE477" s="16" t="s">
        <v>608</v>
      </c>
      <c r="AF477" s="12" t="s">
        <v>305</v>
      </c>
      <c r="AH477" s="85" t="s">
        <v>498</v>
      </c>
      <c r="AI477" s="17">
        <v>1.7999999999999989</v>
      </c>
      <c r="AJ477" s="17" t="s">
        <v>291</v>
      </c>
      <c r="AK477" s="17" t="s">
        <v>93</v>
      </c>
      <c r="AL477" s="24">
        <v>478.00700502741699</v>
      </c>
      <c r="AM477" s="17" t="s">
        <v>21</v>
      </c>
      <c r="AN477" s="17">
        <v>588.57070891013598</v>
      </c>
      <c r="AO477" s="17">
        <v>378.99989448209402</v>
      </c>
      <c r="AP477" s="17" t="s">
        <v>56</v>
      </c>
      <c r="AQ477" s="17" t="s">
        <v>34</v>
      </c>
      <c r="AR477" s="17">
        <f t="shared" si="71"/>
        <v>110.56370388271898</v>
      </c>
      <c r="AS477" s="17">
        <f t="shared" si="73"/>
        <v>191.5019525978696</v>
      </c>
      <c r="AT477" s="17" t="s">
        <v>156</v>
      </c>
      <c r="AU477" s="17" t="s">
        <v>194</v>
      </c>
      <c r="AV477" s="17">
        <v>3</v>
      </c>
      <c r="AX477" s="18" t="s">
        <v>29</v>
      </c>
      <c r="AY477" s="19">
        <v>636.74133476746897</v>
      </c>
      <c r="AZ477" s="20" t="s">
        <v>21</v>
      </c>
      <c r="BA477" s="19">
        <v>701.10317268515803</v>
      </c>
      <c r="BB477" s="83">
        <f t="shared" si="72"/>
        <v>64.361837917689058</v>
      </c>
      <c r="BC477" s="23">
        <f t="shared" si="74"/>
        <v>111.47797334195052</v>
      </c>
      <c r="BE477" s="19">
        <v>3</v>
      </c>
    </row>
    <row r="478" spans="1:112" x14ac:dyDescent="0.3">
      <c r="A478" s="84" t="s">
        <v>183</v>
      </c>
      <c r="B478" s="11" t="s">
        <v>184</v>
      </c>
      <c r="C478" s="12">
        <v>2010</v>
      </c>
      <c r="D478" s="11" t="s">
        <v>130</v>
      </c>
      <c r="F478" s="13" t="s">
        <v>9</v>
      </c>
      <c r="H478" s="12">
        <v>2</v>
      </c>
      <c r="I478" s="12">
        <v>2004</v>
      </c>
      <c r="K478" s="14">
        <v>1</v>
      </c>
      <c r="L478" s="14">
        <v>3</v>
      </c>
      <c r="M478" s="14">
        <v>1</v>
      </c>
      <c r="N478" s="14">
        <v>1</v>
      </c>
      <c r="O478" s="14" t="s">
        <v>185</v>
      </c>
      <c r="P478" s="14" t="s">
        <v>186</v>
      </c>
      <c r="Q478" s="14" t="s">
        <v>263</v>
      </c>
      <c r="R478" s="12" t="s">
        <v>601</v>
      </c>
      <c r="S478" s="12" t="s">
        <v>187</v>
      </c>
      <c r="T478" s="15" t="s">
        <v>188</v>
      </c>
      <c r="U478" s="35" t="s">
        <v>479</v>
      </c>
      <c r="W478" s="15" t="s">
        <v>163</v>
      </c>
      <c r="X478" s="15" t="s">
        <v>29</v>
      </c>
      <c r="AB478" s="12" t="s">
        <v>189</v>
      </c>
      <c r="AC478" s="12" t="s">
        <v>191</v>
      </c>
      <c r="AD478" s="12" t="s">
        <v>49</v>
      </c>
      <c r="AE478" s="16" t="s">
        <v>608</v>
      </c>
      <c r="AF478" s="12" t="s">
        <v>305</v>
      </c>
      <c r="AH478" s="85" t="s">
        <v>498</v>
      </c>
      <c r="AI478" s="17">
        <v>17.049999999999997</v>
      </c>
      <c r="AJ478" s="17" t="s">
        <v>291</v>
      </c>
      <c r="AK478" s="17" t="s">
        <v>93</v>
      </c>
      <c r="AL478" s="24">
        <v>1087.8106396086901</v>
      </c>
      <c r="AM478" s="17" t="s">
        <v>21</v>
      </c>
      <c r="AN478" s="17">
        <v>1318.8363076902101</v>
      </c>
      <c r="AO478" s="17">
        <v>884.84184227455705</v>
      </c>
      <c r="AP478" s="17" t="s">
        <v>56</v>
      </c>
      <c r="AQ478" s="17" t="s">
        <v>34</v>
      </c>
      <c r="AR478" s="17">
        <f t="shared" si="71"/>
        <v>231.02566808152005</v>
      </c>
      <c r="AS478" s="17">
        <f t="shared" si="73"/>
        <v>400.14819496973621</v>
      </c>
      <c r="AT478" s="17" t="s">
        <v>156</v>
      </c>
      <c r="AU478" s="17" t="s">
        <v>194</v>
      </c>
      <c r="AV478" s="17">
        <v>3</v>
      </c>
      <c r="AX478" s="18" t="s">
        <v>29</v>
      </c>
      <c r="AY478" s="19">
        <v>197.04073331540599</v>
      </c>
      <c r="AZ478" s="20" t="s">
        <v>21</v>
      </c>
      <c r="BA478" s="19">
        <v>216.842700033017</v>
      </c>
      <c r="BB478" s="83">
        <f t="shared" si="72"/>
        <v>19.801966717611009</v>
      </c>
      <c r="BC478" s="23">
        <f t="shared" si="74"/>
        <v>34.29801244469018</v>
      </c>
      <c r="BE478" s="19">
        <v>3</v>
      </c>
    </row>
    <row r="479" spans="1:112" x14ac:dyDescent="0.3">
      <c r="A479" s="84" t="s">
        <v>183</v>
      </c>
      <c r="B479" s="11" t="s">
        <v>184</v>
      </c>
      <c r="C479" s="12">
        <v>2010</v>
      </c>
      <c r="D479" s="11" t="s">
        <v>130</v>
      </c>
      <c r="F479" s="13" t="s">
        <v>9</v>
      </c>
      <c r="H479" s="12">
        <v>2</v>
      </c>
      <c r="I479" s="12">
        <v>2004</v>
      </c>
      <c r="K479" s="14">
        <v>1</v>
      </c>
      <c r="L479" s="14">
        <v>3</v>
      </c>
      <c r="M479" s="14">
        <v>1</v>
      </c>
      <c r="N479" s="14">
        <v>1</v>
      </c>
      <c r="O479" s="14" t="s">
        <v>185</v>
      </c>
      <c r="P479" s="14" t="s">
        <v>186</v>
      </c>
      <c r="Q479" s="14" t="s">
        <v>263</v>
      </c>
      <c r="R479" s="12" t="s">
        <v>601</v>
      </c>
      <c r="S479" s="12" t="s">
        <v>187</v>
      </c>
      <c r="T479" s="15" t="s">
        <v>188</v>
      </c>
      <c r="U479" s="35" t="s">
        <v>479</v>
      </c>
      <c r="W479" s="15" t="s">
        <v>163</v>
      </c>
      <c r="X479" s="15" t="s">
        <v>29</v>
      </c>
      <c r="AB479" s="12" t="s">
        <v>189</v>
      </c>
      <c r="AC479" s="12" t="s">
        <v>192</v>
      </c>
      <c r="AD479" s="12" t="s">
        <v>49</v>
      </c>
      <c r="AE479" s="16" t="s">
        <v>608</v>
      </c>
      <c r="AF479" s="12" t="s">
        <v>305</v>
      </c>
      <c r="AH479" s="85" t="s">
        <v>498</v>
      </c>
      <c r="AI479" s="17">
        <v>5.1999999999999957</v>
      </c>
      <c r="AJ479" s="17" t="s">
        <v>291</v>
      </c>
      <c r="AK479" s="17" t="s">
        <v>93</v>
      </c>
      <c r="AL479" s="24">
        <v>408.83763517354203</v>
      </c>
      <c r="AM479" s="17" t="s">
        <v>21</v>
      </c>
      <c r="AN479" s="17">
        <v>516.10237279135595</v>
      </c>
      <c r="AO479" s="17">
        <v>296.62921348314597</v>
      </c>
      <c r="AP479" s="17" t="s">
        <v>56</v>
      </c>
      <c r="AQ479" s="17" t="s">
        <v>34</v>
      </c>
      <c r="AR479" s="17">
        <f t="shared" si="71"/>
        <v>107.26473761781392</v>
      </c>
      <c r="AS479" s="17">
        <f t="shared" si="73"/>
        <v>185.78797541459832</v>
      </c>
      <c r="AT479" s="17" t="s">
        <v>156</v>
      </c>
      <c r="AU479" s="17" t="s">
        <v>194</v>
      </c>
      <c r="AV479" s="17">
        <v>3</v>
      </c>
      <c r="AX479" s="18" t="s">
        <v>29</v>
      </c>
      <c r="AY479" s="19">
        <v>453.70521020187903</v>
      </c>
      <c r="AZ479" s="20" t="s">
        <v>21</v>
      </c>
      <c r="BA479" s="19">
        <v>615.42263325039403</v>
      </c>
      <c r="BB479" s="83">
        <f t="shared" si="72"/>
        <v>161.717423048515</v>
      </c>
      <c r="BC479" s="23">
        <f t="shared" si="74"/>
        <v>280.10279318913814</v>
      </c>
      <c r="BE479" s="19">
        <v>3</v>
      </c>
    </row>
    <row r="480" spans="1:112" x14ac:dyDescent="0.3">
      <c r="A480" s="84" t="s">
        <v>183</v>
      </c>
      <c r="B480" s="11" t="s">
        <v>184</v>
      </c>
      <c r="C480" s="12">
        <v>2010</v>
      </c>
      <c r="D480" s="11" t="s">
        <v>130</v>
      </c>
      <c r="F480" s="13" t="s">
        <v>9</v>
      </c>
      <c r="H480" s="12">
        <v>2</v>
      </c>
      <c r="I480" s="12">
        <v>2004</v>
      </c>
      <c r="K480" s="14">
        <v>1</v>
      </c>
      <c r="L480" s="14">
        <v>3</v>
      </c>
      <c r="M480" s="14">
        <v>1</v>
      </c>
      <c r="N480" s="14">
        <v>1</v>
      </c>
      <c r="O480" s="14" t="s">
        <v>185</v>
      </c>
      <c r="P480" s="14" t="s">
        <v>186</v>
      </c>
      <c r="Q480" s="14" t="s">
        <v>263</v>
      </c>
      <c r="R480" s="12" t="s">
        <v>601</v>
      </c>
      <c r="S480" s="12" t="s">
        <v>187</v>
      </c>
      <c r="T480" s="15" t="s">
        <v>188</v>
      </c>
      <c r="U480" s="35" t="s">
        <v>479</v>
      </c>
      <c r="W480" s="15" t="s">
        <v>163</v>
      </c>
      <c r="X480" s="15" t="s">
        <v>29</v>
      </c>
      <c r="AB480" s="12" t="s">
        <v>189</v>
      </c>
      <c r="AC480" s="12" t="s">
        <v>193</v>
      </c>
      <c r="AD480" s="12" t="s">
        <v>49</v>
      </c>
      <c r="AE480" s="16" t="s">
        <v>608</v>
      </c>
      <c r="AF480" s="12" t="s">
        <v>305</v>
      </c>
      <c r="AH480" s="85" t="s">
        <v>498</v>
      </c>
      <c r="AI480" s="17">
        <v>52.55</v>
      </c>
      <c r="AJ480" s="17" t="s">
        <v>291</v>
      </c>
      <c r="AK480" s="17" t="s">
        <v>93</v>
      </c>
      <c r="AL480" s="24">
        <v>528.52489371623801</v>
      </c>
      <c r="AM480" s="17" t="s">
        <v>21</v>
      </c>
      <c r="AN480" s="17">
        <v>630.83777813328595</v>
      </c>
      <c r="AO480" s="17">
        <v>429.51506012818697</v>
      </c>
      <c r="AP480" s="17" t="s">
        <v>56</v>
      </c>
      <c r="AQ480" s="17" t="s">
        <v>34</v>
      </c>
      <c r="AR480" s="17">
        <f t="shared" si="71"/>
        <v>102.31288441704794</v>
      </c>
      <c r="AS480" s="17">
        <f t="shared" si="73"/>
        <v>177.21111407924909</v>
      </c>
      <c r="AT480" s="17" t="s">
        <v>156</v>
      </c>
      <c r="AU480" s="17" t="s">
        <v>194</v>
      </c>
      <c r="AV480" s="17">
        <v>3</v>
      </c>
      <c r="AX480" s="18" t="s">
        <v>29</v>
      </c>
      <c r="AY480" s="19">
        <v>264.83088202757699</v>
      </c>
      <c r="AZ480" s="20" t="s">
        <v>21</v>
      </c>
      <c r="BA480" s="19">
        <v>302.78192852693502</v>
      </c>
      <c r="BB480" s="83">
        <f t="shared" si="72"/>
        <v>37.951046499358029</v>
      </c>
      <c r="BC480" s="23">
        <f t="shared" si="74"/>
        <v>65.733140737297077</v>
      </c>
      <c r="BE480" s="19">
        <v>3</v>
      </c>
    </row>
    <row r="481" spans="1:112" x14ac:dyDescent="0.3">
      <c r="A481" s="84" t="s">
        <v>183</v>
      </c>
      <c r="B481" s="11" t="s">
        <v>184</v>
      </c>
      <c r="C481" s="12">
        <v>2010</v>
      </c>
      <c r="D481" s="11" t="s">
        <v>130</v>
      </c>
      <c r="F481" s="13" t="s">
        <v>9</v>
      </c>
      <c r="H481" s="12">
        <v>1</v>
      </c>
      <c r="I481" s="12">
        <v>2003</v>
      </c>
      <c r="K481" s="14">
        <v>1</v>
      </c>
      <c r="L481" s="14">
        <v>3</v>
      </c>
      <c r="M481" s="14">
        <v>1</v>
      </c>
      <c r="N481" s="14">
        <v>1</v>
      </c>
      <c r="O481" s="14" t="s">
        <v>185</v>
      </c>
      <c r="P481" s="14" t="s">
        <v>186</v>
      </c>
      <c r="Q481" s="14" t="s">
        <v>263</v>
      </c>
      <c r="R481" s="12" t="s">
        <v>601</v>
      </c>
      <c r="S481" s="12" t="s">
        <v>187</v>
      </c>
      <c r="T481" s="15" t="s">
        <v>188</v>
      </c>
      <c r="U481" s="35" t="s">
        <v>479</v>
      </c>
      <c r="W481" s="15" t="s">
        <v>163</v>
      </c>
      <c r="X481" s="15" t="s">
        <v>29</v>
      </c>
      <c r="AB481" s="12" t="s">
        <v>189</v>
      </c>
      <c r="AC481" s="12" t="s">
        <v>190</v>
      </c>
      <c r="AD481" s="12" t="s">
        <v>49</v>
      </c>
      <c r="AE481" s="16" t="s">
        <v>609</v>
      </c>
      <c r="AF481" s="12" t="s">
        <v>106</v>
      </c>
      <c r="AH481" s="85" t="s">
        <v>498</v>
      </c>
      <c r="AI481" s="17">
        <v>1.7999999999999989</v>
      </c>
      <c r="AJ481" s="17" t="s">
        <v>291</v>
      </c>
      <c r="AK481" s="17" t="s">
        <v>93</v>
      </c>
      <c r="AL481" s="17">
        <v>172.75895871909299</v>
      </c>
      <c r="AM481" s="17" t="s">
        <v>21</v>
      </c>
      <c r="AN481" s="17">
        <v>212.36248774643201</v>
      </c>
      <c r="AO481" s="17">
        <v>139.75601786297699</v>
      </c>
      <c r="AP481" s="17" t="s">
        <v>56</v>
      </c>
      <c r="AQ481" s="17" t="s">
        <v>34</v>
      </c>
      <c r="AR481" s="17">
        <f t="shared" si="71"/>
        <v>39.603529027339022</v>
      </c>
      <c r="AS481" s="17">
        <f t="shared" si="73"/>
        <v>68.595324434380018</v>
      </c>
      <c r="AT481" s="17" t="s">
        <v>156</v>
      </c>
      <c r="AU481" s="17" t="s">
        <v>194</v>
      </c>
      <c r="AV481" s="17">
        <v>3</v>
      </c>
      <c r="AX481" s="18" t="s">
        <v>29</v>
      </c>
      <c r="AY481" s="19">
        <v>55.217296590785502</v>
      </c>
      <c r="AZ481" s="20" t="s">
        <v>21</v>
      </c>
      <c r="BA481" s="19">
        <v>78.324801219910896</v>
      </c>
      <c r="BB481" s="83">
        <f t="shared" si="72"/>
        <v>23.107504629125394</v>
      </c>
      <c r="BC481" s="23">
        <f t="shared" si="74"/>
        <v>40.023372053778203</v>
      </c>
      <c r="BE481" s="19">
        <v>3</v>
      </c>
    </row>
    <row r="482" spans="1:112" x14ac:dyDescent="0.3">
      <c r="A482" s="84" t="s">
        <v>183</v>
      </c>
      <c r="B482" s="11" t="s">
        <v>184</v>
      </c>
      <c r="C482" s="12">
        <v>2010</v>
      </c>
      <c r="D482" s="11" t="s">
        <v>130</v>
      </c>
      <c r="F482" s="13" t="s">
        <v>9</v>
      </c>
      <c r="H482" s="12">
        <v>1</v>
      </c>
      <c r="I482" s="12">
        <v>2003</v>
      </c>
      <c r="K482" s="14">
        <v>1</v>
      </c>
      <c r="L482" s="14">
        <v>3</v>
      </c>
      <c r="M482" s="14">
        <v>1</v>
      </c>
      <c r="N482" s="14">
        <v>1</v>
      </c>
      <c r="O482" s="14" t="s">
        <v>185</v>
      </c>
      <c r="P482" s="14" t="s">
        <v>186</v>
      </c>
      <c r="Q482" s="14" t="s">
        <v>263</v>
      </c>
      <c r="R482" s="12" t="s">
        <v>601</v>
      </c>
      <c r="S482" s="12" t="s">
        <v>187</v>
      </c>
      <c r="T482" s="15" t="s">
        <v>188</v>
      </c>
      <c r="U482" s="35" t="s">
        <v>479</v>
      </c>
      <c r="W482" s="15" t="s">
        <v>163</v>
      </c>
      <c r="X482" s="15" t="s">
        <v>29</v>
      </c>
      <c r="AB482" s="12" t="s">
        <v>189</v>
      </c>
      <c r="AC482" s="12" t="s">
        <v>191</v>
      </c>
      <c r="AD482" s="12" t="s">
        <v>49</v>
      </c>
      <c r="AE482" s="16" t="s">
        <v>609</v>
      </c>
      <c r="AF482" s="12" t="s">
        <v>106</v>
      </c>
      <c r="AH482" s="85" t="s">
        <v>498</v>
      </c>
      <c r="AI482" s="17">
        <v>17.049999999999997</v>
      </c>
      <c r="AJ482" s="17" t="s">
        <v>291</v>
      </c>
      <c r="AK482" s="17" t="s">
        <v>93</v>
      </c>
      <c r="AL482" s="17">
        <v>385.91112079294197</v>
      </c>
      <c r="AM482" s="17" t="s">
        <v>21</v>
      </c>
      <c r="AN482" s="17">
        <v>440.36597320553301</v>
      </c>
      <c r="AO482" s="17">
        <v>338.05685655157299</v>
      </c>
      <c r="AP482" s="17" t="s">
        <v>56</v>
      </c>
      <c r="AQ482" s="17" t="s">
        <v>34</v>
      </c>
      <c r="AR482" s="17">
        <f t="shared" si="71"/>
        <v>54.454852412591038</v>
      </c>
      <c r="AS482" s="17">
        <f t="shared" si="73"/>
        <v>94.318571097272326</v>
      </c>
      <c r="AT482" s="17" t="s">
        <v>156</v>
      </c>
      <c r="AU482" s="17" t="s">
        <v>194</v>
      </c>
      <c r="AV482" s="17">
        <v>3</v>
      </c>
      <c r="AX482" s="18" t="s">
        <v>29</v>
      </c>
      <c r="AY482" s="19">
        <v>118.189739679773</v>
      </c>
      <c r="AZ482" s="20" t="s">
        <v>21</v>
      </c>
      <c r="BA482" s="19">
        <v>131.39091602221899</v>
      </c>
      <c r="BB482" s="83">
        <f t="shared" si="72"/>
        <v>13.20117634244599</v>
      </c>
      <c r="BC482" s="23">
        <f t="shared" si="74"/>
        <v>22.865108144792732</v>
      </c>
      <c r="BE482" s="19">
        <v>3</v>
      </c>
    </row>
    <row r="483" spans="1:112" x14ac:dyDescent="0.3">
      <c r="A483" s="84" t="s">
        <v>183</v>
      </c>
      <c r="B483" s="11" t="s">
        <v>184</v>
      </c>
      <c r="C483" s="12">
        <v>2010</v>
      </c>
      <c r="D483" s="11" t="s">
        <v>130</v>
      </c>
      <c r="F483" s="13" t="s">
        <v>9</v>
      </c>
      <c r="H483" s="12">
        <v>1</v>
      </c>
      <c r="I483" s="12">
        <v>2003</v>
      </c>
      <c r="K483" s="14">
        <v>1</v>
      </c>
      <c r="L483" s="14">
        <v>3</v>
      </c>
      <c r="M483" s="14">
        <v>1</v>
      </c>
      <c r="N483" s="14">
        <v>1</v>
      </c>
      <c r="O483" s="14" t="s">
        <v>185</v>
      </c>
      <c r="P483" s="14" t="s">
        <v>186</v>
      </c>
      <c r="Q483" s="14" t="s">
        <v>263</v>
      </c>
      <c r="R483" s="12" t="s">
        <v>601</v>
      </c>
      <c r="S483" s="12" t="s">
        <v>187</v>
      </c>
      <c r="T483" s="15" t="s">
        <v>188</v>
      </c>
      <c r="U483" s="35" t="s">
        <v>479</v>
      </c>
      <c r="W483" s="15" t="s">
        <v>163</v>
      </c>
      <c r="X483" s="15" t="s">
        <v>29</v>
      </c>
      <c r="AB483" s="12" t="s">
        <v>189</v>
      </c>
      <c r="AC483" s="12" t="s">
        <v>192</v>
      </c>
      <c r="AD483" s="12" t="s">
        <v>49</v>
      </c>
      <c r="AE483" s="16" t="s">
        <v>609</v>
      </c>
      <c r="AF483" s="12" t="s">
        <v>106</v>
      </c>
      <c r="AH483" s="85" t="s">
        <v>498</v>
      </c>
      <c r="AI483" s="17">
        <v>5.1999999999999957</v>
      </c>
      <c r="AJ483" s="17" t="s">
        <v>291</v>
      </c>
      <c r="AK483" s="17" t="s">
        <v>93</v>
      </c>
      <c r="AL483" s="17">
        <v>338.31281995425297</v>
      </c>
      <c r="AM483" s="17" t="s">
        <v>21</v>
      </c>
      <c r="AN483" s="17">
        <v>407.62444178193999</v>
      </c>
      <c r="AO483" s="17">
        <v>278.907526413244</v>
      </c>
      <c r="AP483" s="17" t="s">
        <v>56</v>
      </c>
      <c r="AQ483" s="17" t="s">
        <v>34</v>
      </c>
      <c r="AR483" s="17">
        <f t="shared" si="71"/>
        <v>69.31162182768702</v>
      </c>
      <c r="AS483" s="17">
        <f t="shared" si="73"/>
        <v>120.05125056055392</v>
      </c>
      <c r="AT483" s="17" t="s">
        <v>156</v>
      </c>
      <c r="AU483" s="17" t="s">
        <v>194</v>
      </c>
      <c r="AV483" s="17">
        <v>3</v>
      </c>
      <c r="AX483" s="18" t="s">
        <v>29</v>
      </c>
      <c r="AY483" s="19">
        <v>68.952183857967896</v>
      </c>
      <c r="AZ483" s="20" t="s">
        <v>21</v>
      </c>
      <c r="BA483" s="19">
        <v>82.153360200413999</v>
      </c>
      <c r="BB483" s="83">
        <f t="shared" si="72"/>
        <v>13.201176342446104</v>
      </c>
      <c r="BC483" s="23">
        <f t="shared" si="74"/>
        <v>22.865108144792931</v>
      </c>
      <c r="BE483" s="19">
        <v>3</v>
      </c>
    </row>
    <row r="484" spans="1:112" x14ac:dyDescent="0.3">
      <c r="A484" s="84" t="s">
        <v>183</v>
      </c>
      <c r="B484" s="11" t="s">
        <v>184</v>
      </c>
      <c r="C484" s="12">
        <v>2010</v>
      </c>
      <c r="D484" s="11" t="s">
        <v>130</v>
      </c>
      <c r="F484" s="13" t="s">
        <v>9</v>
      </c>
      <c r="H484" s="12">
        <v>1</v>
      </c>
      <c r="I484" s="12">
        <v>2003</v>
      </c>
      <c r="K484" s="14">
        <v>1</v>
      </c>
      <c r="L484" s="14">
        <v>3</v>
      </c>
      <c r="M484" s="14">
        <v>1</v>
      </c>
      <c r="N484" s="14">
        <v>1</v>
      </c>
      <c r="O484" s="14" t="s">
        <v>185</v>
      </c>
      <c r="P484" s="14" t="s">
        <v>186</v>
      </c>
      <c r="Q484" s="14" t="s">
        <v>263</v>
      </c>
      <c r="R484" s="12" t="s">
        <v>601</v>
      </c>
      <c r="S484" s="12" t="s">
        <v>187</v>
      </c>
      <c r="T484" s="15" t="s">
        <v>188</v>
      </c>
      <c r="U484" s="35" t="s">
        <v>479</v>
      </c>
      <c r="W484" s="15" t="s">
        <v>163</v>
      </c>
      <c r="X484" s="15" t="s">
        <v>29</v>
      </c>
      <c r="AB484" s="12" t="s">
        <v>189</v>
      </c>
      <c r="AC484" s="12" t="s">
        <v>193</v>
      </c>
      <c r="AD484" s="12" t="s">
        <v>49</v>
      </c>
      <c r="AE484" s="16" t="s">
        <v>609</v>
      </c>
      <c r="AF484" s="12" t="s">
        <v>106</v>
      </c>
      <c r="AH484" s="85" t="s">
        <v>498</v>
      </c>
      <c r="AI484" s="17">
        <v>52.55</v>
      </c>
      <c r="AJ484" s="17" t="s">
        <v>291</v>
      </c>
      <c r="AK484" s="17" t="s">
        <v>93</v>
      </c>
      <c r="AL484" s="17">
        <v>287.370656791199</v>
      </c>
      <c r="AM484" s="17" t="s">
        <v>21</v>
      </c>
      <c r="AN484" s="17">
        <v>341.82550920378998</v>
      </c>
      <c r="AO484" s="17">
        <v>236.21609846421899</v>
      </c>
      <c r="AP484" s="17" t="s">
        <v>56</v>
      </c>
      <c r="AQ484" s="17" t="s">
        <v>34</v>
      </c>
      <c r="AR484" s="17">
        <f t="shared" si="71"/>
        <v>54.454852412590981</v>
      </c>
      <c r="AS484" s="17">
        <f t="shared" si="73"/>
        <v>94.318571097272226</v>
      </c>
      <c r="AT484" s="17" t="s">
        <v>156</v>
      </c>
      <c r="AU484" s="17" t="s">
        <v>194</v>
      </c>
      <c r="AV484" s="17">
        <v>3</v>
      </c>
      <c r="AX484" s="18" t="s">
        <v>29</v>
      </c>
      <c r="AY484" s="19">
        <v>136.885960135061</v>
      </c>
      <c r="AZ484" s="20" t="s">
        <v>21</v>
      </c>
      <c r="BA484" s="19">
        <v>178.13963620520599</v>
      </c>
      <c r="BB484" s="83">
        <f t="shared" si="72"/>
        <v>41.253676070144991</v>
      </c>
      <c r="BC484" s="23">
        <f t="shared" si="74"/>
        <v>71.453462952479498</v>
      </c>
      <c r="BE484" s="19">
        <v>3</v>
      </c>
    </row>
    <row r="485" spans="1:112" x14ac:dyDescent="0.3">
      <c r="A485" s="84" t="s">
        <v>183</v>
      </c>
      <c r="B485" s="11" t="s">
        <v>184</v>
      </c>
      <c r="C485" s="12">
        <v>2010</v>
      </c>
      <c r="D485" s="11" t="s">
        <v>130</v>
      </c>
      <c r="F485" s="13" t="s">
        <v>9</v>
      </c>
      <c r="H485" s="12">
        <v>2</v>
      </c>
      <c r="I485" s="12">
        <v>2004</v>
      </c>
      <c r="K485" s="14">
        <v>1</v>
      </c>
      <c r="L485" s="14">
        <v>3</v>
      </c>
      <c r="M485" s="14">
        <v>1</v>
      </c>
      <c r="N485" s="14">
        <v>1</v>
      </c>
      <c r="O485" s="14" t="s">
        <v>185</v>
      </c>
      <c r="P485" s="14" t="s">
        <v>186</v>
      </c>
      <c r="Q485" s="14" t="s">
        <v>263</v>
      </c>
      <c r="R485" s="12" t="s">
        <v>601</v>
      </c>
      <c r="S485" s="12" t="s">
        <v>187</v>
      </c>
      <c r="T485" s="15" t="s">
        <v>188</v>
      </c>
      <c r="U485" s="35" t="s">
        <v>479</v>
      </c>
      <c r="W485" s="15" t="s">
        <v>163</v>
      </c>
      <c r="X485" s="15" t="s">
        <v>29</v>
      </c>
      <c r="AB485" s="12" t="s">
        <v>189</v>
      </c>
      <c r="AC485" s="12" t="s">
        <v>190</v>
      </c>
      <c r="AD485" s="12" t="s">
        <v>49</v>
      </c>
      <c r="AE485" s="16" t="s">
        <v>609</v>
      </c>
      <c r="AF485" s="12" t="s">
        <v>106</v>
      </c>
      <c r="AH485" s="85" t="s">
        <v>498</v>
      </c>
      <c r="AI485" s="17">
        <v>1.7999999999999989</v>
      </c>
      <c r="AJ485" s="17" t="s">
        <v>291</v>
      </c>
      <c r="AK485" s="17" t="s">
        <v>93</v>
      </c>
      <c r="AL485" s="17">
        <v>96.378826661834395</v>
      </c>
      <c r="AM485" s="17" t="s">
        <v>21</v>
      </c>
      <c r="AN485" s="17">
        <v>114.966073092945</v>
      </c>
      <c r="AO485" s="17">
        <v>77.791580230723696</v>
      </c>
      <c r="AP485" s="17" t="s">
        <v>56</v>
      </c>
      <c r="AQ485" s="17" t="s">
        <v>34</v>
      </c>
      <c r="AR485" s="17">
        <f t="shared" si="71"/>
        <v>18.5872464311106</v>
      </c>
      <c r="AS485" s="17">
        <f t="shared" si="73"/>
        <v>32.194055191486846</v>
      </c>
      <c r="AT485" s="17" t="s">
        <v>156</v>
      </c>
      <c r="AU485" s="17" t="s">
        <v>194</v>
      </c>
      <c r="AV485" s="17">
        <v>3</v>
      </c>
      <c r="AX485" s="18" t="s">
        <v>29</v>
      </c>
      <c r="AY485" s="19">
        <v>19.172272526959102</v>
      </c>
      <c r="AZ485" s="20" t="s">
        <v>21</v>
      </c>
      <c r="BA485" s="19">
        <v>22.889721813180898</v>
      </c>
      <c r="BB485" s="83">
        <f t="shared" si="72"/>
        <v>3.7174492862217967</v>
      </c>
      <c r="BC485" s="23">
        <f t="shared" si="74"/>
        <v>6.4388110382968087</v>
      </c>
      <c r="BE485" s="19">
        <v>3</v>
      </c>
    </row>
    <row r="486" spans="1:112" x14ac:dyDescent="0.3">
      <c r="A486" s="84" t="s">
        <v>183</v>
      </c>
      <c r="B486" s="11" t="s">
        <v>184</v>
      </c>
      <c r="C486" s="12">
        <v>2010</v>
      </c>
      <c r="D486" s="11" t="s">
        <v>130</v>
      </c>
      <c r="F486" s="13" t="s">
        <v>9</v>
      </c>
      <c r="H486" s="12">
        <v>2</v>
      </c>
      <c r="I486" s="12">
        <v>2004</v>
      </c>
      <c r="K486" s="14">
        <v>1</v>
      </c>
      <c r="L486" s="14">
        <v>3</v>
      </c>
      <c r="M486" s="14">
        <v>1</v>
      </c>
      <c r="N486" s="14">
        <v>1</v>
      </c>
      <c r="O486" s="14" t="s">
        <v>185</v>
      </c>
      <c r="P486" s="14" t="s">
        <v>186</v>
      </c>
      <c r="Q486" s="14" t="s">
        <v>263</v>
      </c>
      <c r="R486" s="12" t="s">
        <v>601</v>
      </c>
      <c r="S486" s="12" t="s">
        <v>187</v>
      </c>
      <c r="T486" s="15" t="s">
        <v>188</v>
      </c>
      <c r="U486" s="35" t="s">
        <v>479</v>
      </c>
      <c r="W486" s="15" t="s">
        <v>163</v>
      </c>
      <c r="X486" s="15" t="s">
        <v>29</v>
      </c>
      <c r="AB486" s="12" t="s">
        <v>189</v>
      </c>
      <c r="AC486" s="12" t="s">
        <v>191</v>
      </c>
      <c r="AD486" s="12" t="s">
        <v>49</v>
      </c>
      <c r="AE486" s="16" t="s">
        <v>609</v>
      </c>
      <c r="AF486" s="12" t="s">
        <v>106</v>
      </c>
      <c r="AH486" s="85" t="s">
        <v>498</v>
      </c>
      <c r="AI486" s="17">
        <v>17.049999999999997</v>
      </c>
      <c r="AJ486" s="17" t="s">
        <v>291</v>
      </c>
      <c r="AK486" s="17" t="s">
        <v>93</v>
      </c>
      <c r="AL486" s="17">
        <v>137.48266802609601</v>
      </c>
      <c r="AM486" s="17" t="s">
        <v>21</v>
      </c>
      <c r="AN486" s="17">
        <v>162.265663267577</v>
      </c>
      <c r="AO486" s="17">
        <v>112.699672784616</v>
      </c>
      <c r="AP486" s="17" t="s">
        <v>56</v>
      </c>
      <c r="AQ486" s="17" t="s">
        <v>34</v>
      </c>
      <c r="AR486" s="17">
        <f t="shared" si="71"/>
        <v>24.78299524148099</v>
      </c>
      <c r="AS486" s="17">
        <f t="shared" si="73"/>
        <v>42.925406921982791</v>
      </c>
      <c r="AT486" s="17" t="s">
        <v>156</v>
      </c>
      <c r="AU486" s="17" t="s">
        <v>194</v>
      </c>
      <c r="AV486" s="17">
        <v>3</v>
      </c>
      <c r="AX486" s="18" t="s">
        <v>29</v>
      </c>
      <c r="AY486" s="19">
        <v>37.959134161377598</v>
      </c>
      <c r="AZ486" s="20" t="s">
        <v>21</v>
      </c>
      <c r="BA486" s="19">
        <v>50.350631782117603</v>
      </c>
      <c r="BB486" s="83">
        <f t="shared" si="72"/>
        <v>12.391497620740004</v>
      </c>
      <c r="BC486" s="23">
        <f t="shared" si="74"/>
        <v>21.462703460990546</v>
      </c>
      <c r="BE486" s="19">
        <v>3</v>
      </c>
    </row>
    <row r="487" spans="1:112" x14ac:dyDescent="0.3">
      <c r="A487" s="84" t="s">
        <v>183</v>
      </c>
      <c r="B487" s="11" t="s">
        <v>184</v>
      </c>
      <c r="C487" s="12">
        <v>2010</v>
      </c>
      <c r="D487" s="11" t="s">
        <v>130</v>
      </c>
      <c r="F487" s="13" t="s">
        <v>9</v>
      </c>
      <c r="H487" s="12">
        <v>2</v>
      </c>
      <c r="I487" s="12">
        <v>2004</v>
      </c>
      <c r="K487" s="14">
        <v>1</v>
      </c>
      <c r="L487" s="14">
        <v>3</v>
      </c>
      <c r="M487" s="14">
        <v>1</v>
      </c>
      <c r="N487" s="14">
        <v>1</v>
      </c>
      <c r="O487" s="14" t="s">
        <v>185</v>
      </c>
      <c r="P487" s="14" t="s">
        <v>186</v>
      </c>
      <c r="Q487" s="14" t="s">
        <v>263</v>
      </c>
      <c r="R487" s="12" t="s">
        <v>601</v>
      </c>
      <c r="S487" s="12" t="s">
        <v>187</v>
      </c>
      <c r="T487" s="15" t="s">
        <v>188</v>
      </c>
      <c r="U487" s="35" t="s">
        <v>479</v>
      </c>
      <c r="W487" s="15" t="s">
        <v>163</v>
      </c>
      <c r="X487" s="15" t="s">
        <v>29</v>
      </c>
      <c r="AB487" s="12" t="s">
        <v>189</v>
      </c>
      <c r="AC487" s="12" t="s">
        <v>192</v>
      </c>
      <c r="AD487" s="12" t="s">
        <v>49</v>
      </c>
      <c r="AE487" s="16" t="s">
        <v>609</v>
      </c>
      <c r="AF487" s="12" t="s">
        <v>106</v>
      </c>
      <c r="AH487" s="85" t="s">
        <v>498</v>
      </c>
      <c r="AI487" s="17">
        <v>5.1999999999999957</v>
      </c>
      <c r="AJ487" s="17" t="s">
        <v>291</v>
      </c>
      <c r="AK487" s="17" t="s">
        <v>93</v>
      </c>
      <c r="AL487" s="17">
        <v>91.796889995131806</v>
      </c>
      <c r="AM487" s="17" t="s">
        <v>21</v>
      </c>
      <c r="AN487" s="17">
        <v>109.144986664168</v>
      </c>
      <c r="AO487" s="17">
        <v>74.448793326095597</v>
      </c>
      <c r="AP487" s="17" t="s">
        <v>56</v>
      </c>
      <c r="AQ487" s="17" t="s">
        <v>34</v>
      </c>
      <c r="AR487" s="17">
        <f t="shared" si="71"/>
        <v>17.348096669036195</v>
      </c>
      <c r="AS487" s="17">
        <f t="shared" si="73"/>
        <v>30.047784845387092</v>
      </c>
      <c r="AT487" s="17" t="s">
        <v>156</v>
      </c>
      <c r="AU487" s="17" t="s">
        <v>194</v>
      </c>
      <c r="AV487" s="17">
        <v>3</v>
      </c>
      <c r="AX487" s="18" t="s">
        <v>29</v>
      </c>
      <c r="AY487" s="19">
        <v>18.541181384192502</v>
      </c>
      <c r="AZ487" s="20" t="s">
        <v>21</v>
      </c>
      <c r="BA487" s="19">
        <v>29.693529242859</v>
      </c>
      <c r="BB487" s="83">
        <f t="shared" si="72"/>
        <v>11.152347858666499</v>
      </c>
      <c r="BC487" s="23">
        <f t="shared" si="74"/>
        <v>19.316433114892348</v>
      </c>
      <c r="BE487" s="19">
        <v>3</v>
      </c>
    </row>
    <row r="488" spans="1:112" x14ac:dyDescent="0.3">
      <c r="A488" s="84" t="s">
        <v>183</v>
      </c>
      <c r="B488" s="11" t="s">
        <v>184</v>
      </c>
      <c r="C488" s="12">
        <v>2010</v>
      </c>
      <c r="D488" s="11" t="s">
        <v>130</v>
      </c>
      <c r="F488" s="13" t="s">
        <v>9</v>
      </c>
      <c r="H488" s="12">
        <v>2</v>
      </c>
      <c r="I488" s="12">
        <v>2004</v>
      </c>
      <c r="K488" s="14">
        <v>1</v>
      </c>
      <c r="L488" s="14">
        <v>3</v>
      </c>
      <c r="M488" s="14">
        <v>1</v>
      </c>
      <c r="N488" s="14">
        <v>1</v>
      </c>
      <c r="O488" s="14" t="s">
        <v>185</v>
      </c>
      <c r="P488" s="14" t="s">
        <v>186</v>
      </c>
      <c r="Q488" s="14" t="s">
        <v>263</v>
      </c>
      <c r="R488" s="12" t="s">
        <v>601</v>
      </c>
      <c r="S488" s="12" t="s">
        <v>187</v>
      </c>
      <c r="T488" s="15" t="s">
        <v>188</v>
      </c>
      <c r="U488" s="35" t="s">
        <v>479</v>
      </c>
      <c r="W488" s="15" t="s">
        <v>163</v>
      </c>
      <c r="X488" s="15" t="s">
        <v>29</v>
      </c>
      <c r="AB488" s="12" t="s">
        <v>189</v>
      </c>
      <c r="AC488" s="12" t="s">
        <v>193</v>
      </c>
      <c r="AD488" s="12" t="s">
        <v>49</v>
      </c>
      <c r="AE488" s="16" t="s">
        <v>609</v>
      </c>
      <c r="AF488" s="12" t="s">
        <v>106</v>
      </c>
      <c r="AH488" s="85" t="s">
        <v>498</v>
      </c>
      <c r="AI488" s="17">
        <v>52.55</v>
      </c>
      <c r="AJ488" s="17" t="s">
        <v>291</v>
      </c>
      <c r="AK488" s="17" t="s">
        <v>93</v>
      </c>
      <c r="AL488" s="17">
        <v>115.571060709124</v>
      </c>
      <c r="AM488" s="17" t="s">
        <v>21</v>
      </c>
      <c r="AN488" s="17">
        <v>145.31065499890099</v>
      </c>
      <c r="AO488" s="17">
        <v>88.309765943496103</v>
      </c>
      <c r="AP488" s="17" t="s">
        <v>56</v>
      </c>
      <c r="AQ488" s="17" t="s">
        <v>34</v>
      </c>
      <c r="AR488" s="17">
        <f t="shared" si="71"/>
        <v>29.739594289776988</v>
      </c>
      <c r="AS488" s="17">
        <f t="shared" si="73"/>
        <v>51.510488306379003</v>
      </c>
      <c r="AT488" s="17" t="s">
        <v>156</v>
      </c>
      <c r="AU488" s="17" t="s">
        <v>194</v>
      </c>
      <c r="AV488" s="17">
        <v>3</v>
      </c>
      <c r="AX488" s="18" t="s">
        <v>29</v>
      </c>
      <c r="AY488" s="19">
        <v>18.783790631289801</v>
      </c>
      <c r="AZ488" s="20" t="s">
        <v>21</v>
      </c>
      <c r="BA488" s="19">
        <v>29.936138489956299</v>
      </c>
      <c r="BB488" s="83">
        <f t="shared" si="72"/>
        <v>11.152347858666499</v>
      </c>
      <c r="BC488" s="23">
        <f t="shared" si="74"/>
        <v>19.316433114892348</v>
      </c>
      <c r="BE488" s="19">
        <v>3</v>
      </c>
    </row>
    <row r="489" spans="1:112" s="49" customFormat="1" x14ac:dyDescent="0.3">
      <c r="A489" s="118" t="s">
        <v>183</v>
      </c>
      <c r="B489" s="46" t="s">
        <v>184</v>
      </c>
      <c r="C489" s="61">
        <v>2010</v>
      </c>
      <c r="D489" s="46" t="s">
        <v>130</v>
      </c>
      <c r="E489" s="61"/>
      <c r="F489" s="47" t="s">
        <v>9</v>
      </c>
      <c r="G489" s="47"/>
      <c r="H489" s="61">
        <v>1</v>
      </c>
      <c r="I489" s="61">
        <v>2003</v>
      </c>
      <c r="J489" s="61"/>
      <c r="K489" s="62">
        <v>1</v>
      </c>
      <c r="L489" s="62">
        <v>3</v>
      </c>
      <c r="M489" s="62">
        <v>1</v>
      </c>
      <c r="N489" s="62">
        <v>1</v>
      </c>
      <c r="O489" s="62" t="s">
        <v>185</v>
      </c>
      <c r="P489" s="62" t="s">
        <v>186</v>
      </c>
      <c r="Q489" s="62" t="s">
        <v>263</v>
      </c>
      <c r="R489" s="61" t="s">
        <v>601</v>
      </c>
      <c r="S489" s="61" t="s">
        <v>187</v>
      </c>
      <c r="T489" s="63" t="s">
        <v>188</v>
      </c>
      <c r="U489" s="98" t="s">
        <v>479</v>
      </c>
      <c r="V489" s="63"/>
      <c r="W489" s="63" t="s">
        <v>163</v>
      </c>
      <c r="X489" s="63" t="s">
        <v>29</v>
      </c>
      <c r="Y489" s="63"/>
      <c r="Z489" s="63"/>
      <c r="AA489" s="63"/>
      <c r="AB489" s="61" t="s">
        <v>189</v>
      </c>
      <c r="AC489" s="61" t="s">
        <v>190</v>
      </c>
      <c r="AD489" s="61" t="s">
        <v>49</v>
      </c>
      <c r="AE489" s="61" t="s">
        <v>53</v>
      </c>
      <c r="AF489" s="61" t="s">
        <v>512</v>
      </c>
      <c r="AG489" s="64"/>
      <c r="AH489" s="85" t="s">
        <v>498</v>
      </c>
      <c r="AI489" s="17">
        <v>1.7999999999999989</v>
      </c>
      <c r="AJ489" s="17" t="s">
        <v>291</v>
      </c>
      <c r="AK489" s="17" t="s">
        <v>93</v>
      </c>
      <c r="AL489" s="17">
        <f t="shared" ref="AL489:AL496" si="75">AVERAGE(AL473,AL481)</f>
        <v>444.4875874676485</v>
      </c>
      <c r="AM489" s="17" t="s">
        <v>21</v>
      </c>
      <c r="AN489" s="64"/>
      <c r="AO489" s="64"/>
      <c r="AP489" s="64"/>
      <c r="AQ489" s="64"/>
      <c r="AR489" s="64"/>
      <c r="AS489" s="64">
        <f>SQRT(((AS473*AS473)+(AS481*AS481))/2)</f>
        <v>156.6537185512633</v>
      </c>
      <c r="AT489" s="64"/>
      <c r="AU489" s="64"/>
      <c r="AV489" s="64"/>
      <c r="AW489" s="64"/>
      <c r="AX489" s="65"/>
      <c r="AY489" s="66"/>
      <c r="AZ489" s="17">
        <f>AVERAGE(AY473,AY481)</f>
        <v>662.74378343052274</v>
      </c>
      <c r="BA489" s="66"/>
      <c r="BB489" s="82"/>
      <c r="BC489" s="64">
        <f>SQRT(((BC473*BC473)+(BC481*BC481))/2)</f>
        <v>687.43296650560376</v>
      </c>
      <c r="BD489" s="66"/>
      <c r="BE489" s="66"/>
      <c r="BF489" s="68"/>
      <c r="BG489" s="61"/>
      <c r="BH489" s="61"/>
      <c r="BI489" s="61"/>
      <c r="BJ489" s="61"/>
      <c r="BK489" s="61"/>
      <c r="BL489" s="61"/>
      <c r="BM489" s="61"/>
      <c r="BN489" s="61"/>
      <c r="BO489" s="61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  <c r="CC489" s="48"/>
      <c r="CD489" s="48"/>
      <c r="CE489" s="48"/>
      <c r="CF489" s="48"/>
      <c r="CG489" s="48"/>
      <c r="CH489" s="47"/>
      <c r="CI489" s="47"/>
      <c r="CJ489" s="47"/>
      <c r="CK489" s="47"/>
      <c r="CL489" s="47"/>
      <c r="CM489" s="47"/>
      <c r="CN489" s="47"/>
      <c r="CO489" s="47"/>
      <c r="CP489" s="47"/>
      <c r="CQ489" s="48"/>
      <c r="CR489" s="48"/>
      <c r="CS489" s="48"/>
      <c r="CT489" s="48"/>
      <c r="CU489" s="48"/>
      <c r="CV489" s="48"/>
      <c r="CW489" s="48"/>
      <c r="CX489" s="48"/>
      <c r="CY489" s="48"/>
      <c r="CZ489" s="47"/>
      <c r="DA489" s="47"/>
      <c r="DB489" s="47"/>
      <c r="DC489" s="47"/>
      <c r="DD489" s="47"/>
      <c r="DE489" s="47"/>
      <c r="DF489" s="47"/>
      <c r="DG489" s="47"/>
      <c r="DH489" s="47"/>
    </row>
    <row r="490" spans="1:112" s="49" customFormat="1" x14ac:dyDescent="0.3">
      <c r="A490" s="118" t="s">
        <v>183</v>
      </c>
      <c r="B490" s="46" t="s">
        <v>184</v>
      </c>
      <c r="C490" s="61">
        <v>2010</v>
      </c>
      <c r="D490" s="46" t="s">
        <v>130</v>
      </c>
      <c r="E490" s="61"/>
      <c r="F490" s="47" t="s">
        <v>9</v>
      </c>
      <c r="G490" s="47"/>
      <c r="H490" s="61">
        <v>1</v>
      </c>
      <c r="I490" s="61">
        <v>2003</v>
      </c>
      <c r="J490" s="61"/>
      <c r="K490" s="62">
        <v>1</v>
      </c>
      <c r="L490" s="62">
        <v>3</v>
      </c>
      <c r="M490" s="62">
        <v>1</v>
      </c>
      <c r="N490" s="62">
        <v>1</v>
      </c>
      <c r="O490" s="62" t="s">
        <v>185</v>
      </c>
      <c r="P490" s="62" t="s">
        <v>186</v>
      </c>
      <c r="Q490" s="62" t="s">
        <v>263</v>
      </c>
      <c r="R490" s="61" t="s">
        <v>601</v>
      </c>
      <c r="S490" s="61" t="s">
        <v>187</v>
      </c>
      <c r="T490" s="63" t="s">
        <v>188</v>
      </c>
      <c r="U490" s="98" t="s">
        <v>479</v>
      </c>
      <c r="V490" s="63"/>
      <c r="W490" s="63" t="s">
        <v>163</v>
      </c>
      <c r="X490" s="63" t="s">
        <v>29</v>
      </c>
      <c r="Y490" s="63"/>
      <c r="Z490" s="63"/>
      <c r="AA490" s="63"/>
      <c r="AB490" s="61" t="s">
        <v>189</v>
      </c>
      <c r="AC490" s="61" t="s">
        <v>191</v>
      </c>
      <c r="AD490" s="61" t="s">
        <v>49</v>
      </c>
      <c r="AE490" s="61" t="s">
        <v>53</v>
      </c>
      <c r="AF490" s="61" t="s">
        <v>512</v>
      </c>
      <c r="AG490" s="64"/>
      <c r="AH490" s="85" t="s">
        <v>498</v>
      </c>
      <c r="AI490" s="17">
        <v>17.049999999999997</v>
      </c>
      <c r="AJ490" s="17" t="s">
        <v>291</v>
      </c>
      <c r="AK490" s="17" t="s">
        <v>93</v>
      </c>
      <c r="AL490" s="17">
        <f t="shared" si="75"/>
        <v>1108.4961009370058</v>
      </c>
      <c r="AM490" s="17" t="s">
        <v>21</v>
      </c>
      <c r="AN490" s="64"/>
      <c r="AO490" s="64"/>
      <c r="AP490" s="64"/>
      <c r="AQ490" s="64"/>
      <c r="AR490" s="64"/>
      <c r="AS490" s="64">
        <f t="shared" ref="AS490:AS496" si="76">SQRT(((AS474*AS474)+(AS482*AS482))/2)</f>
        <v>591.3196401327757</v>
      </c>
      <c r="AT490" s="64"/>
      <c r="AU490" s="64"/>
      <c r="AV490" s="64"/>
      <c r="AW490" s="64"/>
      <c r="AX490" s="65"/>
      <c r="AY490" s="66"/>
      <c r="AZ490" s="17">
        <f t="shared" ref="AZ490:AZ495" si="77">AVERAGE(AY474,AY482)</f>
        <v>1518.5543292993416</v>
      </c>
      <c r="BA490" s="66"/>
      <c r="BB490" s="82"/>
      <c r="BC490" s="64">
        <f t="shared" ref="BC490:BC496" si="78">SQRT(((BC474*BC474)+(BC482*BC482))/2)</f>
        <v>438.88897482665351</v>
      </c>
      <c r="BD490" s="66"/>
      <c r="BE490" s="66"/>
      <c r="BF490" s="68"/>
      <c r="BG490" s="61"/>
      <c r="BH490" s="61"/>
      <c r="BI490" s="61"/>
      <c r="BJ490" s="61"/>
      <c r="BK490" s="61"/>
      <c r="BL490" s="61"/>
      <c r="BM490" s="61"/>
      <c r="BN490" s="61"/>
      <c r="BO490" s="61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  <c r="CC490" s="48"/>
      <c r="CD490" s="48"/>
      <c r="CE490" s="48"/>
      <c r="CF490" s="48"/>
      <c r="CG490" s="48"/>
      <c r="CH490" s="47"/>
      <c r="CI490" s="47"/>
      <c r="CJ490" s="47"/>
      <c r="CK490" s="47"/>
      <c r="CL490" s="47"/>
      <c r="CM490" s="47"/>
      <c r="CN490" s="47"/>
      <c r="CO490" s="47"/>
      <c r="CP490" s="47"/>
      <c r="CQ490" s="48"/>
      <c r="CR490" s="48"/>
      <c r="CS490" s="48"/>
      <c r="CT490" s="48"/>
      <c r="CU490" s="48"/>
      <c r="CV490" s="48"/>
      <c r="CW490" s="48"/>
      <c r="CX490" s="48"/>
      <c r="CY490" s="48"/>
      <c r="CZ490" s="47"/>
      <c r="DA490" s="47"/>
      <c r="DB490" s="47"/>
      <c r="DC490" s="47"/>
      <c r="DD490" s="47"/>
      <c r="DE490" s="47"/>
      <c r="DF490" s="47"/>
      <c r="DG490" s="47"/>
      <c r="DH490" s="47"/>
    </row>
    <row r="491" spans="1:112" s="49" customFormat="1" x14ac:dyDescent="0.3">
      <c r="A491" s="118" t="s">
        <v>183</v>
      </c>
      <c r="B491" s="46" t="s">
        <v>184</v>
      </c>
      <c r="C491" s="61">
        <v>2010</v>
      </c>
      <c r="D491" s="46" t="s">
        <v>130</v>
      </c>
      <c r="E491" s="61"/>
      <c r="F491" s="47" t="s">
        <v>9</v>
      </c>
      <c r="G491" s="47"/>
      <c r="H491" s="61">
        <v>1</v>
      </c>
      <c r="I491" s="61">
        <v>2003</v>
      </c>
      <c r="J491" s="61"/>
      <c r="K491" s="62">
        <v>1</v>
      </c>
      <c r="L491" s="62">
        <v>3</v>
      </c>
      <c r="M491" s="62">
        <v>1</v>
      </c>
      <c r="N491" s="62">
        <v>1</v>
      </c>
      <c r="O491" s="62" t="s">
        <v>185</v>
      </c>
      <c r="P491" s="62" t="s">
        <v>186</v>
      </c>
      <c r="Q491" s="62" t="s">
        <v>263</v>
      </c>
      <c r="R491" s="61" t="s">
        <v>601</v>
      </c>
      <c r="S491" s="61" t="s">
        <v>187</v>
      </c>
      <c r="T491" s="63" t="s">
        <v>188</v>
      </c>
      <c r="U491" s="98" t="s">
        <v>479</v>
      </c>
      <c r="V491" s="63"/>
      <c r="W491" s="63" t="s">
        <v>163</v>
      </c>
      <c r="X491" s="63" t="s">
        <v>29</v>
      </c>
      <c r="Y491" s="63"/>
      <c r="Z491" s="63"/>
      <c r="AA491" s="63"/>
      <c r="AB491" s="61" t="s">
        <v>189</v>
      </c>
      <c r="AC491" s="61" t="s">
        <v>192</v>
      </c>
      <c r="AD491" s="61" t="s">
        <v>49</v>
      </c>
      <c r="AE491" s="61" t="s">
        <v>53</v>
      </c>
      <c r="AF491" s="61" t="s">
        <v>512</v>
      </c>
      <c r="AG491" s="64"/>
      <c r="AH491" s="85" t="s">
        <v>498</v>
      </c>
      <c r="AI491" s="17">
        <v>5.1999999999999957</v>
      </c>
      <c r="AJ491" s="17" t="s">
        <v>291</v>
      </c>
      <c r="AK491" s="17" t="s">
        <v>93</v>
      </c>
      <c r="AL491" s="17">
        <f t="shared" si="75"/>
        <v>844.83208565279654</v>
      </c>
      <c r="AM491" s="17" t="s">
        <v>21</v>
      </c>
      <c r="AN491" s="64"/>
      <c r="AO491" s="64"/>
      <c r="AP491" s="64"/>
      <c r="AQ491" s="64"/>
      <c r="AR491" s="64"/>
      <c r="AS491" s="64">
        <f t="shared" si="76"/>
        <v>270.21482031182171</v>
      </c>
      <c r="AT491" s="64"/>
      <c r="AU491" s="64"/>
      <c r="AV491" s="64"/>
      <c r="AW491" s="64"/>
      <c r="AX491" s="65"/>
      <c r="AY491" s="66"/>
      <c r="AZ491" s="17">
        <f t="shared" si="77"/>
        <v>1193.2598757127641</v>
      </c>
      <c r="BA491" s="66"/>
      <c r="BB491" s="82"/>
      <c r="BC491" s="64">
        <f t="shared" si="78"/>
        <v>480.23982444310417</v>
      </c>
      <c r="BD491" s="66"/>
      <c r="BE491" s="66"/>
      <c r="BF491" s="68"/>
      <c r="BG491" s="61"/>
      <c r="BH491" s="61"/>
      <c r="BI491" s="61"/>
      <c r="BJ491" s="61"/>
      <c r="BK491" s="61"/>
      <c r="BL491" s="61"/>
      <c r="BM491" s="61"/>
      <c r="BN491" s="61"/>
      <c r="BO491" s="61"/>
      <c r="BP491" s="48"/>
      <c r="BQ491" s="48"/>
      <c r="BR491" s="48"/>
      <c r="BS491" s="48"/>
      <c r="BT491" s="48"/>
      <c r="BU491" s="48"/>
      <c r="BV491" s="48"/>
      <c r="BW491" s="48"/>
      <c r="BX491" s="48"/>
      <c r="BY491" s="48"/>
      <c r="BZ491" s="48"/>
      <c r="CA491" s="48"/>
      <c r="CB491" s="48"/>
      <c r="CC491" s="48"/>
      <c r="CD491" s="48"/>
      <c r="CE491" s="48"/>
      <c r="CF491" s="48"/>
      <c r="CG491" s="48"/>
      <c r="CH491" s="47"/>
      <c r="CI491" s="47"/>
      <c r="CJ491" s="47"/>
      <c r="CK491" s="47"/>
      <c r="CL491" s="47"/>
      <c r="CM491" s="47"/>
      <c r="CN491" s="47"/>
      <c r="CO491" s="47"/>
      <c r="CP491" s="47"/>
      <c r="CQ491" s="48"/>
      <c r="CR491" s="48"/>
      <c r="CS491" s="48"/>
      <c r="CT491" s="48"/>
      <c r="CU491" s="48"/>
      <c r="CV491" s="48"/>
      <c r="CW491" s="48"/>
      <c r="CX491" s="48"/>
      <c r="CY491" s="48"/>
      <c r="CZ491" s="47"/>
      <c r="DA491" s="47"/>
      <c r="DB491" s="47"/>
      <c r="DC491" s="47"/>
      <c r="DD491" s="47"/>
      <c r="DE491" s="47"/>
      <c r="DF491" s="47"/>
      <c r="DG491" s="47"/>
      <c r="DH491" s="47"/>
    </row>
    <row r="492" spans="1:112" s="49" customFormat="1" x14ac:dyDescent="0.3">
      <c r="A492" s="118" t="s">
        <v>183</v>
      </c>
      <c r="B492" s="46" t="s">
        <v>184</v>
      </c>
      <c r="C492" s="61">
        <v>2010</v>
      </c>
      <c r="D492" s="46" t="s">
        <v>130</v>
      </c>
      <c r="E492" s="61"/>
      <c r="F492" s="47" t="s">
        <v>9</v>
      </c>
      <c r="G492" s="47"/>
      <c r="H492" s="61">
        <v>1</v>
      </c>
      <c r="I492" s="61">
        <v>2003</v>
      </c>
      <c r="J492" s="61"/>
      <c r="K492" s="62">
        <v>1</v>
      </c>
      <c r="L492" s="62">
        <v>3</v>
      </c>
      <c r="M492" s="62">
        <v>1</v>
      </c>
      <c r="N492" s="62">
        <v>1</v>
      </c>
      <c r="O492" s="62" t="s">
        <v>185</v>
      </c>
      <c r="P492" s="62" t="s">
        <v>186</v>
      </c>
      <c r="Q492" s="62" t="s">
        <v>263</v>
      </c>
      <c r="R492" s="61" t="s">
        <v>601</v>
      </c>
      <c r="S492" s="61" t="s">
        <v>187</v>
      </c>
      <c r="T492" s="63" t="s">
        <v>188</v>
      </c>
      <c r="U492" s="98" t="s">
        <v>479</v>
      </c>
      <c r="V492" s="63"/>
      <c r="W492" s="63" t="s">
        <v>163</v>
      </c>
      <c r="X492" s="63" t="s">
        <v>29</v>
      </c>
      <c r="Y492" s="63"/>
      <c r="Z492" s="63"/>
      <c r="AA492" s="63"/>
      <c r="AB492" s="61" t="s">
        <v>189</v>
      </c>
      <c r="AC492" s="61" t="s">
        <v>193</v>
      </c>
      <c r="AD492" s="61" t="s">
        <v>49</v>
      </c>
      <c r="AE492" s="61" t="s">
        <v>53</v>
      </c>
      <c r="AF492" s="61" t="s">
        <v>512</v>
      </c>
      <c r="AG492" s="64"/>
      <c r="AH492" s="85" t="s">
        <v>498</v>
      </c>
      <c r="AI492" s="17">
        <v>52.55</v>
      </c>
      <c r="AJ492" s="17" t="s">
        <v>291</v>
      </c>
      <c r="AK492" s="17" t="s">
        <v>93</v>
      </c>
      <c r="AL492" s="17">
        <f t="shared" si="75"/>
        <v>599.76640947667352</v>
      </c>
      <c r="AM492" s="17" t="s">
        <v>21</v>
      </c>
      <c r="AN492" s="64"/>
      <c r="AO492" s="64"/>
      <c r="AP492" s="64"/>
      <c r="AQ492" s="64"/>
      <c r="AR492" s="64"/>
      <c r="AS492" s="64">
        <f t="shared" si="76"/>
        <v>233.17458058659912</v>
      </c>
      <c r="AT492" s="64"/>
      <c r="AU492" s="64"/>
      <c r="AV492" s="64"/>
      <c r="AW492" s="64"/>
      <c r="AX492" s="65"/>
      <c r="AY492" s="66"/>
      <c r="AZ492" s="17">
        <f t="shared" si="77"/>
        <v>767.76730439184541</v>
      </c>
      <c r="BA492" s="66"/>
      <c r="BB492" s="82"/>
      <c r="BC492" s="64">
        <f t="shared" si="78"/>
        <v>310.32692226738993</v>
      </c>
      <c r="BD492" s="66"/>
      <c r="BE492" s="66"/>
      <c r="BF492" s="68"/>
      <c r="BG492" s="61"/>
      <c r="BH492" s="61"/>
      <c r="BI492" s="61"/>
      <c r="BJ492" s="61"/>
      <c r="BK492" s="61"/>
      <c r="BL492" s="61"/>
      <c r="BM492" s="61"/>
      <c r="BN492" s="61"/>
      <c r="BO492" s="61"/>
      <c r="BP492" s="48"/>
      <c r="BQ492" s="48"/>
      <c r="BR492" s="48"/>
      <c r="BS492" s="48"/>
      <c r="BT492" s="48"/>
      <c r="BU492" s="48"/>
      <c r="BV492" s="48"/>
      <c r="BW492" s="48"/>
      <c r="BX492" s="48"/>
      <c r="BY492" s="48"/>
      <c r="BZ492" s="48"/>
      <c r="CA492" s="48"/>
      <c r="CB492" s="48"/>
      <c r="CC492" s="48"/>
      <c r="CD492" s="48"/>
      <c r="CE492" s="48"/>
      <c r="CF492" s="48"/>
      <c r="CG492" s="48"/>
      <c r="CH492" s="47"/>
      <c r="CI492" s="47"/>
      <c r="CJ492" s="47"/>
      <c r="CK492" s="47"/>
      <c r="CL492" s="47"/>
      <c r="CM492" s="47"/>
      <c r="CN492" s="47"/>
      <c r="CO492" s="47"/>
      <c r="CP492" s="47"/>
      <c r="CQ492" s="48"/>
      <c r="CR492" s="48"/>
      <c r="CS492" s="48"/>
      <c r="CT492" s="48"/>
      <c r="CU492" s="48"/>
      <c r="CV492" s="48"/>
      <c r="CW492" s="48"/>
      <c r="CX492" s="48"/>
      <c r="CY492" s="48"/>
      <c r="CZ492" s="47"/>
      <c r="DA492" s="47"/>
      <c r="DB492" s="47"/>
      <c r="DC492" s="47"/>
      <c r="DD492" s="47"/>
      <c r="DE492" s="47"/>
      <c r="DF492" s="47"/>
      <c r="DG492" s="47"/>
      <c r="DH492" s="47"/>
    </row>
    <row r="493" spans="1:112" s="49" customFormat="1" x14ac:dyDescent="0.3">
      <c r="A493" s="118" t="s">
        <v>183</v>
      </c>
      <c r="B493" s="46" t="s">
        <v>184</v>
      </c>
      <c r="C493" s="61">
        <v>2010</v>
      </c>
      <c r="D493" s="46" t="s">
        <v>130</v>
      </c>
      <c r="E493" s="61"/>
      <c r="F493" s="47" t="s">
        <v>9</v>
      </c>
      <c r="G493" s="47"/>
      <c r="H493" s="61">
        <v>2</v>
      </c>
      <c r="I493" s="61">
        <v>2004</v>
      </c>
      <c r="J493" s="61"/>
      <c r="K493" s="62">
        <v>1</v>
      </c>
      <c r="L493" s="62">
        <v>3</v>
      </c>
      <c r="M493" s="62">
        <v>1</v>
      </c>
      <c r="N493" s="62">
        <v>1</v>
      </c>
      <c r="O493" s="62" t="s">
        <v>185</v>
      </c>
      <c r="P493" s="62" t="s">
        <v>186</v>
      </c>
      <c r="Q493" s="62" t="s">
        <v>263</v>
      </c>
      <c r="R493" s="61" t="s">
        <v>601</v>
      </c>
      <c r="S493" s="61" t="s">
        <v>187</v>
      </c>
      <c r="T493" s="63" t="s">
        <v>188</v>
      </c>
      <c r="U493" s="98" t="s">
        <v>479</v>
      </c>
      <c r="V493" s="63"/>
      <c r="W493" s="63" t="s">
        <v>163</v>
      </c>
      <c r="X493" s="63" t="s">
        <v>29</v>
      </c>
      <c r="Y493" s="63"/>
      <c r="Z493" s="63"/>
      <c r="AA493" s="63"/>
      <c r="AB493" s="61" t="s">
        <v>189</v>
      </c>
      <c r="AC493" s="61" t="s">
        <v>190</v>
      </c>
      <c r="AD493" s="61" t="s">
        <v>49</v>
      </c>
      <c r="AE493" s="61" t="s">
        <v>53</v>
      </c>
      <c r="AF493" s="61" t="s">
        <v>512</v>
      </c>
      <c r="AG493" s="64"/>
      <c r="AH493" s="85" t="s">
        <v>498</v>
      </c>
      <c r="AI493" s="17">
        <v>1.7999999999999989</v>
      </c>
      <c r="AJ493" s="17" t="s">
        <v>291</v>
      </c>
      <c r="AK493" s="17" t="s">
        <v>93</v>
      </c>
      <c r="AL493" s="17">
        <f t="shared" si="75"/>
        <v>287.1929158446257</v>
      </c>
      <c r="AM493" s="17" t="s">
        <v>21</v>
      </c>
      <c r="AN493" s="64"/>
      <c r="AO493" s="64"/>
      <c r="AP493" s="64"/>
      <c r="AQ493" s="64"/>
      <c r="AR493" s="64"/>
      <c r="AS493" s="64">
        <f t="shared" si="76"/>
        <v>137.31251770772613</v>
      </c>
      <c r="AT493" s="64"/>
      <c r="AU493" s="64"/>
      <c r="AV493" s="64"/>
      <c r="AW493" s="64"/>
      <c r="AX493" s="65"/>
      <c r="AY493" s="66"/>
      <c r="AZ493" s="17">
        <f t="shared" si="77"/>
        <v>327.95680364721403</v>
      </c>
      <c r="BA493" s="66"/>
      <c r="BB493" s="82"/>
      <c r="BC493" s="64">
        <f t="shared" si="78"/>
        <v>78.958206755268705</v>
      </c>
      <c r="BD493" s="66"/>
      <c r="BE493" s="66"/>
      <c r="BF493" s="68"/>
      <c r="BG493" s="61"/>
      <c r="BH493" s="61"/>
      <c r="BI493" s="61"/>
      <c r="BJ493" s="61"/>
      <c r="BK493" s="61"/>
      <c r="BL493" s="61"/>
      <c r="BM493" s="61"/>
      <c r="BN493" s="61"/>
      <c r="BO493" s="61"/>
      <c r="BP493" s="48"/>
      <c r="BQ493" s="48"/>
      <c r="BR493" s="48"/>
      <c r="BS493" s="48"/>
      <c r="BT493" s="48"/>
      <c r="BU493" s="48"/>
      <c r="BV493" s="48"/>
      <c r="BW493" s="48"/>
      <c r="BX493" s="48"/>
      <c r="BY493" s="48"/>
      <c r="BZ493" s="48"/>
      <c r="CA493" s="48"/>
      <c r="CB493" s="48"/>
      <c r="CC493" s="48"/>
      <c r="CD493" s="48"/>
      <c r="CE493" s="48"/>
      <c r="CF493" s="48"/>
      <c r="CG493" s="48"/>
      <c r="CH493" s="47"/>
      <c r="CI493" s="47"/>
      <c r="CJ493" s="47"/>
      <c r="CK493" s="47"/>
      <c r="CL493" s="47"/>
      <c r="CM493" s="47"/>
      <c r="CN493" s="47"/>
      <c r="CO493" s="47"/>
      <c r="CP493" s="47"/>
      <c r="CQ493" s="48"/>
      <c r="CR493" s="48"/>
      <c r="CS493" s="48"/>
      <c r="CT493" s="48"/>
      <c r="CU493" s="48"/>
      <c r="CV493" s="48"/>
      <c r="CW493" s="48"/>
      <c r="CX493" s="48"/>
      <c r="CY493" s="48"/>
      <c r="CZ493" s="47"/>
      <c r="DA493" s="47"/>
      <c r="DB493" s="47"/>
      <c r="DC493" s="47"/>
      <c r="DD493" s="47"/>
      <c r="DE493" s="47"/>
      <c r="DF493" s="47"/>
      <c r="DG493" s="47"/>
      <c r="DH493" s="47"/>
    </row>
    <row r="494" spans="1:112" s="49" customFormat="1" x14ac:dyDescent="0.3">
      <c r="A494" s="118" t="s">
        <v>183</v>
      </c>
      <c r="B494" s="46" t="s">
        <v>184</v>
      </c>
      <c r="C494" s="61">
        <v>2010</v>
      </c>
      <c r="D494" s="46" t="s">
        <v>130</v>
      </c>
      <c r="E494" s="61"/>
      <c r="F494" s="47" t="s">
        <v>9</v>
      </c>
      <c r="G494" s="47"/>
      <c r="H494" s="61">
        <v>2</v>
      </c>
      <c r="I494" s="61">
        <v>2004</v>
      </c>
      <c r="J494" s="61"/>
      <c r="K494" s="62">
        <v>1</v>
      </c>
      <c r="L494" s="62">
        <v>3</v>
      </c>
      <c r="M494" s="62">
        <v>1</v>
      </c>
      <c r="N494" s="62">
        <v>1</v>
      </c>
      <c r="O494" s="62" t="s">
        <v>185</v>
      </c>
      <c r="P494" s="62" t="s">
        <v>186</v>
      </c>
      <c r="Q494" s="62" t="s">
        <v>263</v>
      </c>
      <c r="R494" s="61" t="s">
        <v>601</v>
      </c>
      <c r="S494" s="61" t="s">
        <v>187</v>
      </c>
      <c r="T494" s="63" t="s">
        <v>188</v>
      </c>
      <c r="U494" s="98" t="s">
        <v>479</v>
      </c>
      <c r="V494" s="63"/>
      <c r="W494" s="63" t="s">
        <v>163</v>
      </c>
      <c r="X494" s="63" t="s">
        <v>29</v>
      </c>
      <c r="Y494" s="63"/>
      <c r="Z494" s="63"/>
      <c r="AA494" s="63"/>
      <c r="AB494" s="61" t="s">
        <v>189</v>
      </c>
      <c r="AC494" s="61" t="s">
        <v>191</v>
      </c>
      <c r="AD494" s="61" t="s">
        <v>49</v>
      </c>
      <c r="AE494" s="61" t="s">
        <v>53</v>
      </c>
      <c r="AF494" s="61" t="s">
        <v>512</v>
      </c>
      <c r="AG494" s="64"/>
      <c r="AH494" s="85" t="s">
        <v>498</v>
      </c>
      <c r="AI494" s="17">
        <v>17.049999999999997</v>
      </c>
      <c r="AJ494" s="17" t="s">
        <v>291</v>
      </c>
      <c r="AK494" s="17" t="s">
        <v>93</v>
      </c>
      <c r="AL494" s="17">
        <f t="shared" si="75"/>
        <v>612.64665381739303</v>
      </c>
      <c r="AM494" s="17" t="s">
        <v>21</v>
      </c>
      <c r="AN494" s="64"/>
      <c r="AO494" s="64"/>
      <c r="AP494" s="64"/>
      <c r="AQ494" s="64"/>
      <c r="AR494" s="64"/>
      <c r="AS494" s="64">
        <f t="shared" si="76"/>
        <v>284.5708773723656</v>
      </c>
      <c r="AT494" s="64"/>
      <c r="AU494" s="64"/>
      <c r="AV494" s="64"/>
      <c r="AW494" s="64"/>
      <c r="AX494" s="65"/>
      <c r="AY494" s="66"/>
      <c r="AZ494" s="17">
        <f t="shared" si="77"/>
        <v>117.49993373839179</v>
      </c>
      <c r="BA494" s="66"/>
      <c r="BB494" s="82"/>
      <c r="BC494" s="64">
        <f t="shared" si="78"/>
        <v>28.60945033997104</v>
      </c>
      <c r="BD494" s="66"/>
      <c r="BE494" s="66"/>
      <c r="BF494" s="68"/>
      <c r="BG494" s="61"/>
      <c r="BH494" s="61"/>
      <c r="BI494" s="61"/>
      <c r="BJ494" s="61"/>
      <c r="BK494" s="61"/>
      <c r="BL494" s="61"/>
      <c r="BM494" s="61"/>
      <c r="BN494" s="61"/>
      <c r="BO494" s="61"/>
      <c r="BP494" s="48"/>
      <c r="BQ494" s="48"/>
      <c r="BR494" s="48"/>
      <c r="BS494" s="48"/>
      <c r="BT494" s="48"/>
      <c r="BU494" s="48"/>
      <c r="BV494" s="48"/>
      <c r="BW494" s="48"/>
      <c r="BX494" s="48"/>
      <c r="BY494" s="48"/>
      <c r="BZ494" s="48"/>
      <c r="CA494" s="48"/>
      <c r="CB494" s="48"/>
      <c r="CC494" s="48"/>
      <c r="CD494" s="48"/>
      <c r="CE494" s="48"/>
      <c r="CF494" s="48"/>
      <c r="CG494" s="48"/>
      <c r="CH494" s="47"/>
      <c r="CI494" s="47"/>
      <c r="CJ494" s="47"/>
      <c r="CK494" s="47"/>
      <c r="CL494" s="47"/>
      <c r="CM494" s="47"/>
      <c r="CN494" s="47"/>
      <c r="CO494" s="47"/>
      <c r="CP494" s="47"/>
      <c r="CQ494" s="48"/>
      <c r="CR494" s="48"/>
      <c r="CS494" s="48"/>
      <c r="CT494" s="48"/>
      <c r="CU494" s="48"/>
      <c r="CV494" s="48"/>
      <c r="CW494" s="48"/>
      <c r="CX494" s="48"/>
      <c r="CY494" s="48"/>
      <c r="CZ494" s="47"/>
      <c r="DA494" s="47"/>
      <c r="DB494" s="47"/>
      <c r="DC494" s="47"/>
      <c r="DD494" s="47"/>
      <c r="DE494" s="47"/>
      <c r="DF494" s="47"/>
      <c r="DG494" s="47"/>
      <c r="DH494" s="47"/>
    </row>
    <row r="495" spans="1:112" s="49" customFormat="1" x14ac:dyDescent="0.3">
      <c r="A495" s="118" t="s">
        <v>183</v>
      </c>
      <c r="B495" s="46" t="s">
        <v>184</v>
      </c>
      <c r="C495" s="61">
        <v>2010</v>
      </c>
      <c r="D495" s="46" t="s">
        <v>130</v>
      </c>
      <c r="E495" s="61"/>
      <c r="F495" s="47" t="s">
        <v>9</v>
      </c>
      <c r="G495" s="47"/>
      <c r="H495" s="61">
        <v>2</v>
      </c>
      <c r="I495" s="61">
        <v>2004</v>
      </c>
      <c r="J495" s="61"/>
      <c r="K495" s="62">
        <v>1</v>
      </c>
      <c r="L495" s="62">
        <v>3</v>
      </c>
      <c r="M495" s="62">
        <v>1</v>
      </c>
      <c r="N495" s="62">
        <v>1</v>
      </c>
      <c r="O495" s="62" t="s">
        <v>185</v>
      </c>
      <c r="P495" s="62" t="s">
        <v>186</v>
      </c>
      <c r="Q495" s="62" t="s">
        <v>263</v>
      </c>
      <c r="R495" s="61" t="s">
        <v>601</v>
      </c>
      <c r="S495" s="61" t="s">
        <v>187</v>
      </c>
      <c r="T495" s="63" t="s">
        <v>188</v>
      </c>
      <c r="U495" s="98" t="s">
        <v>479</v>
      </c>
      <c r="V495" s="63"/>
      <c r="W495" s="63" t="s">
        <v>163</v>
      </c>
      <c r="X495" s="63" t="s">
        <v>29</v>
      </c>
      <c r="Y495" s="63"/>
      <c r="Z495" s="63"/>
      <c r="AA495" s="63"/>
      <c r="AB495" s="61" t="s">
        <v>189</v>
      </c>
      <c r="AC495" s="61" t="s">
        <v>192</v>
      </c>
      <c r="AD495" s="61" t="s">
        <v>49</v>
      </c>
      <c r="AE495" s="61" t="s">
        <v>53</v>
      </c>
      <c r="AF495" s="61" t="s">
        <v>512</v>
      </c>
      <c r="AG495" s="64"/>
      <c r="AH495" s="85" t="s">
        <v>498</v>
      </c>
      <c r="AI495" s="17">
        <v>5.1999999999999957</v>
      </c>
      <c r="AJ495" s="17" t="s">
        <v>291</v>
      </c>
      <c r="AK495" s="17" t="s">
        <v>93</v>
      </c>
      <c r="AL495" s="17">
        <f t="shared" si="75"/>
        <v>250.3172625843369</v>
      </c>
      <c r="AM495" s="17" t="s">
        <v>21</v>
      </c>
      <c r="AN495" s="64"/>
      <c r="AO495" s="64"/>
      <c r="AP495" s="64"/>
      <c r="AQ495" s="64"/>
      <c r="AR495" s="64"/>
      <c r="AS495" s="64">
        <f t="shared" si="76"/>
        <v>133.07900131645499</v>
      </c>
      <c r="AT495" s="64"/>
      <c r="AU495" s="64"/>
      <c r="AV495" s="64"/>
      <c r="AW495" s="64"/>
      <c r="AX495" s="65"/>
      <c r="AY495" s="66"/>
      <c r="AZ495" s="17">
        <f t="shared" si="77"/>
        <v>236.12319579303576</v>
      </c>
      <c r="BA495" s="66"/>
      <c r="BB495" s="82"/>
      <c r="BC495" s="64">
        <f t="shared" si="78"/>
        <v>198.53299390861864</v>
      </c>
      <c r="BD495" s="66"/>
      <c r="BE495" s="66"/>
      <c r="BF495" s="68"/>
      <c r="BG495" s="61"/>
      <c r="BH495" s="61"/>
      <c r="BI495" s="61"/>
      <c r="BJ495" s="61"/>
      <c r="BK495" s="61"/>
      <c r="BL495" s="61"/>
      <c r="BM495" s="61"/>
      <c r="BN495" s="61"/>
      <c r="BO495" s="61"/>
      <c r="BP495" s="48"/>
      <c r="BQ495" s="48"/>
      <c r="BR495" s="48"/>
      <c r="BS495" s="48"/>
      <c r="BT495" s="48"/>
      <c r="BU495" s="48"/>
      <c r="BV495" s="48"/>
      <c r="BW495" s="48"/>
      <c r="BX495" s="48"/>
      <c r="BY495" s="48"/>
      <c r="BZ495" s="48"/>
      <c r="CA495" s="48"/>
      <c r="CB495" s="48"/>
      <c r="CC495" s="48"/>
      <c r="CD495" s="48"/>
      <c r="CE495" s="48"/>
      <c r="CF495" s="48"/>
      <c r="CG495" s="48"/>
      <c r="CH495" s="47"/>
      <c r="CI495" s="47"/>
      <c r="CJ495" s="47"/>
      <c r="CK495" s="47"/>
      <c r="CL495" s="47"/>
      <c r="CM495" s="47"/>
      <c r="CN495" s="47"/>
      <c r="CO495" s="47"/>
      <c r="CP495" s="47"/>
      <c r="CQ495" s="48"/>
      <c r="CR495" s="48"/>
      <c r="CS495" s="48"/>
      <c r="CT495" s="48"/>
      <c r="CU495" s="48"/>
      <c r="CV495" s="48"/>
      <c r="CW495" s="48"/>
      <c r="CX495" s="48"/>
      <c r="CY495" s="48"/>
      <c r="CZ495" s="47"/>
      <c r="DA495" s="47"/>
      <c r="DB495" s="47"/>
      <c r="DC495" s="47"/>
      <c r="DD495" s="47"/>
      <c r="DE495" s="47"/>
      <c r="DF495" s="47"/>
      <c r="DG495" s="47"/>
      <c r="DH495" s="47"/>
    </row>
    <row r="496" spans="1:112" s="49" customFormat="1" x14ac:dyDescent="0.3">
      <c r="A496" s="118" t="s">
        <v>183</v>
      </c>
      <c r="B496" s="46" t="s">
        <v>184</v>
      </c>
      <c r="C496" s="61">
        <v>2010</v>
      </c>
      <c r="D496" s="46" t="s">
        <v>130</v>
      </c>
      <c r="E496" s="61"/>
      <c r="F496" s="47" t="s">
        <v>9</v>
      </c>
      <c r="G496" s="47"/>
      <c r="H496" s="61">
        <v>2</v>
      </c>
      <c r="I496" s="61">
        <v>2004</v>
      </c>
      <c r="J496" s="61"/>
      <c r="K496" s="62">
        <v>1</v>
      </c>
      <c r="L496" s="62">
        <v>3</v>
      </c>
      <c r="M496" s="62">
        <v>1</v>
      </c>
      <c r="N496" s="62">
        <v>1</v>
      </c>
      <c r="O496" s="62" t="s">
        <v>185</v>
      </c>
      <c r="P496" s="62" t="s">
        <v>186</v>
      </c>
      <c r="Q496" s="62" t="s">
        <v>263</v>
      </c>
      <c r="R496" s="61" t="s">
        <v>601</v>
      </c>
      <c r="S496" s="61" t="s">
        <v>187</v>
      </c>
      <c r="T496" s="63" t="s">
        <v>188</v>
      </c>
      <c r="U496" s="98" t="s">
        <v>479</v>
      </c>
      <c r="V496" s="63"/>
      <c r="W496" s="63" t="s">
        <v>163</v>
      </c>
      <c r="X496" s="63" t="s">
        <v>29</v>
      </c>
      <c r="Y496" s="63"/>
      <c r="Z496" s="63"/>
      <c r="AA496" s="63"/>
      <c r="AB496" s="61" t="s">
        <v>189</v>
      </c>
      <c r="AC496" s="61" t="s">
        <v>193</v>
      </c>
      <c r="AD496" s="61" t="s">
        <v>49</v>
      </c>
      <c r="AE496" s="61" t="s">
        <v>53</v>
      </c>
      <c r="AF496" s="61" t="s">
        <v>512</v>
      </c>
      <c r="AG496" s="64"/>
      <c r="AH496" s="85" t="s">
        <v>498</v>
      </c>
      <c r="AI496" s="17">
        <v>52.55</v>
      </c>
      <c r="AJ496" s="17" t="s">
        <v>291</v>
      </c>
      <c r="AK496" s="17" t="s">
        <v>93</v>
      </c>
      <c r="AL496" s="17">
        <f t="shared" si="75"/>
        <v>322.04797721268102</v>
      </c>
      <c r="AM496" s="17" t="s">
        <v>21</v>
      </c>
      <c r="AN496" s="64"/>
      <c r="AO496" s="64"/>
      <c r="AP496" s="64"/>
      <c r="AQ496" s="64"/>
      <c r="AR496" s="64"/>
      <c r="AS496" s="64">
        <f t="shared" si="76"/>
        <v>130.49350435705648</v>
      </c>
      <c r="AT496" s="64"/>
      <c r="AU496" s="64"/>
      <c r="AV496" s="64"/>
      <c r="AW496" s="64"/>
      <c r="AX496" s="65"/>
      <c r="AY496" s="66"/>
      <c r="AZ496" s="17">
        <f>AVERAGE(AY480,AY488)</f>
        <v>141.80733632943338</v>
      </c>
      <c r="BA496" s="66"/>
      <c r="BB496" s="82"/>
      <c r="BC496" s="64">
        <f t="shared" si="78"/>
        <v>48.445693201106195</v>
      </c>
      <c r="BD496" s="66"/>
      <c r="BE496" s="66"/>
      <c r="BF496" s="68"/>
      <c r="BG496" s="61"/>
      <c r="BH496" s="61"/>
      <c r="BI496" s="61"/>
      <c r="BJ496" s="61"/>
      <c r="BK496" s="61"/>
      <c r="BL496" s="61"/>
      <c r="BM496" s="61"/>
      <c r="BN496" s="61"/>
      <c r="BO496" s="61"/>
      <c r="BP496" s="48"/>
      <c r="BQ496" s="48"/>
      <c r="BR496" s="48"/>
      <c r="BS496" s="48"/>
      <c r="BT496" s="48"/>
      <c r="BU496" s="48"/>
      <c r="BV496" s="48"/>
      <c r="BW496" s="48"/>
      <c r="BX496" s="48"/>
      <c r="BY496" s="48"/>
      <c r="BZ496" s="48"/>
      <c r="CA496" s="48"/>
      <c r="CB496" s="48"/>
      <c r="CC496" s="48"/>
      <c r="CD496" s="48"/>
      <c r="CE496" s="48"/>
      <c r="CF496" s="48"/>
      <c r="CG496" s="48"/>
      <c r="CH496" s="47"/>
      <c r="CI496" s="47"/>
      <c r="CJ496" s="47"/>
      <c r="CK496" s="47"/>
      <c r="CL496" s="47"/>
      <c r="CM496" s="47"/>
      <c r="CN496" s="47"/>
      <c r="CO496" s="47"/>
      <c r="CP496" s="47"/>
      <c r="CQ496" s="48"/>
      <c r="CR496" s="48"/>
      <c r="CS496" s="48"/>
      <c r="CT496" s="48"/>
      <c r="CU496" s="48"/>
      <c r="CV496" s="48"/>
      <c r="CW496" s="48"/>
      <c r="CX496" s="48"/>
      <c r="CY496" s="48"/>
      <c r="CZ496" s="47"/>
      <c r="DA496" s="47"/>
      <c r="DB496" s="47"/>
      <c r="DC496" s="47"/>
      <c r="DD496" s="47"/>
      <c r="DE496" s="47"/>
      <c r="DF496" s="47"/>
      <c r="DG496" s="47"/>
      <c r="DH496" s="47"/>
    </row>
    <row r="497" spans="1:57" x14ac:dyDescent="0.3">
      <c r="A497" s="84" t="s">
        <v>183</v>
      </c>
      <c r="B497" s="11" t="s">
        <v>184</v>
      </c>
      <c r="C497" s="12">
        <v>2010</v>
      </c>
      <c r="D497" s="11" t="s">
        <v>130</v>
      </c>
      <c r="F497" s="13" t="s">
        <v>9</v>
      </c>
      <c r="H497" s="12">
        <v>1</v>
      </c>
      <c r="I497" s="12">
        <v>2003</v>
      </c>
      <c r="K497" s="14">
        <v>1</v>
      </c>
      <c r="L497" s="14">
        <v>3</v>
      </c>
      <c r="M497" s="14">
        <v>1</v>
      </c>
      <c r="N497" s="14">
        <v>1</v>
      </c>
      <c r="O497" s="14" t="s">
        <v>185</v>
      </c>
      <c r="P497" s="14" t="s">
        <v>186</v>
      </c>
      <c r="Q497" s="14" t="s">
        <v>263</v>
      </c>
      <c r="R497" s="12" t="s">
        <v>601</v>
      </c>
      <c r="S497" s="12" t="s">
        <v>187</v>
      </c>
      <c r="T497" s="15" t="s">
        <v>188</v>
      </c>
      <c r="U497" s="35" t="s">
        <v>479</v>
      </c>
      <c r="W497" s="15" t="s">
        <v>163</v>
      </c>
      <c r="X497" s="15" t="s">
        <v>29</v>
      </c>
      <c r="AB497" s="12" t="s">
        <v>189</v>
      </c>
      <c r="AC497" s="12" t="s">
        <v>190</v>
      </c>
      <c r="AD497" s="12" t="s">
        <v>196</v>
      </c>
      <c r="AE497" s="16" t="s">
        <v>608</v>
      </c>
      <c r="AF497" s="12" t="s">
        <v>305</v>
      </c>
      <c r="AH497" s="85" t="s">
        <v>498</v>
      </c>
      <c r="AI497" s="85">
        <v>1.7999999999999989</v>
      </c>
      <c r="AJ497" s="85" t="s">
        <v>291</v>
      </c>
      <c r="AK497" s="17" t="s">
        <v>195</v>
      </c>
      <c r="AL497" s="17">
        <v>44.145950280673603</v>
      </c>
      <c r="AM497" s="17" t="s">
        <v>21</v>
      </c>
      <c r="AN497" s="17">
        <v>46.070569366479504</v>
      </c>
      <c r="AO497" s="17">
        <v>42.582197273456302</v>
      </c>
      <c r="AP497" s="17" t="s">
        <v>56</v>
      </c>
      <c r="AQ497" s="17" t="s">
        <v>34</v>
      </c>
      <c r="AR497" s="17">
        <f t="shared" ref="AR497:AR512" si="79">AN497-AL497</f>
        <v>1.9246190858059009</v>
      </c>
      <c r="AS497" s="17">
        <f t="shared" si="73"/>
        <v>3.3335380418325848</v>
      </c>
      <c r="AT497" s="17" t="s">
        <v>156</v>
      </c>
      <c r="AU497" s="17" t="s">
        <v>194</v>
      </c>
      <c r="AV497" s="17">
        <v>3</v>
      </c>
      <c r="AX497" s="18" t="s">
        <v>29</v>
      </c>
      <c r="AY497" s="19">
        <v>29.0697674418604</v>
      </c>
      <c r="AZ497" s="20" t="s">
        <v>21</v>
      </c>
      <c r="BA497" s="19">
        <v>31.756214915797901</v>
      </c>
      <c r="BB497" s="83">
        <f t="shared" si="72"/>
        <v>2.6864474739375019</v>
      </c>
      <c r="BC497" s="23">
        <f t="shared" si="74"/>
        <v>4.6530635167248207</v>
      </c>
      <c r="BE497" s="19">
        <v>3</v>
      </c>
    </row>
    <row r="498" spans="1:57" x14ac:dyDescent="0.3">
      <c r="A498" s="84" t="s">
        <v>183</v>
      </c>
      <c r="B498" s="11" t="s">
        <v>184</v>
      </c>
      <c r="C498" s="12">
        <v>2010</v>
      </c>
      <c r="D498" s="11" t="s">
        <v>130</v>
      </c>
      <c r="F498" s="13" t="s">
        <v>9</v>
      </c>
      <c r="H498" s="12">
        <v>1</v>
      </c>
      <c r="I498" s="12">
        <v>2003</v>
      </c>
      <c r="K498" s="14">
        <v>1</v>
      </c>
      <c r="L498" s="14">
        <v>3</v>
      </c>
      <c r="M498" s="14">
        <v>1</v>
      </c>
      <c r="N498" s="14">
        <v>1</v>
      </c>
      <c r="O498" s="14" t="s">
        <v>185</v>
      </c>
      <c r="P498" s="14" t="s">
        <v>186</v>
      </c>
      <c r="Q498" s="14" t="s">
        <v>263</v>
      </c>
      <c r="R498" s="12" t="s">
        <v>601</v>
      </c>
      <c r="S498" s="12" t="s">
        <v>187</v>
      </c>
      <c r="T498" s="15" t="s">
        <v>188</v>
      </c>
      <c r="U498" s="35" t="s">
        <v>479</v>
      </c>
      <c r="W498" s="15" t="s">
        <v>163</v>
      </c>
      <c r="X498" s="15" t="s">
        <v>29</v>
      </c>
      <c r="AB498" s="12" t="s">
        <v>189</v>
      </c>
      <c r="AC498" s="12" t="s">
        <v>191</v>
      </c>
      <c r="AD498" s="12" t="s">
        <v>196</v>
      </c>
      <c r="AE498" s="16" t="s">
        <v>608</v>
      </c>
      <c r="AF498" s="12" t="s">
        <v>305</v>
      </c>
      <c r="AH498" s="85" t="s">
        <v>498</v>
      </c>
      <c r="AI498" s="85">
        <v>17.049999999999997</v>
      </c>
      <c r="AJ498" s="85" t="s">
        <v>291</v>
      </c>
      <c r="AK498" s="17" t="s">
        <v>195</v>
      </c>
      <c r="AL498" s="17">
        <v>51.002405773857198</v>
      </c>
      <c r="AM498" s="17" t="s">
        <v>21</v>
      </c>
      <c r="AN498" s="17">
        <v>53.448275862068897</v>
      </c>
      <c r="AO498" s="17">
        <v>48.5565356856455</v>
      </c>
      <c r="AP498" s="17" t="s">
        <v>56</v>
      </c>
      <c r="AQ498" s="17" t="s">
        <v>34</v>
      </c>
      <c r="AR498" s="17">
        <f t="shared" si="79"/>
        <v>2.4458700882116986</v>
      </c>
      <c r="AS498" s="17">
        <f t="shared" si="73"/>
        <v>4.2363712614956333</v>
      </c>
      <c r="AT498" s="17" t="s">
        <v>156</v>
      </c>
      <c r="AU498" s="17" t="s">
        <v>194</v>
      </c>
      <c r="AV498" s="17">
        <v>3</v>
      </c>
      <c r="AX498" s="18" t="s">
        <v>29</v>
      </c>
      <c r="AY498" s="19">
        <v>42.3817161186848</v>
      </c>
      <c r="AZ498" s="20" t="s">
        <v>21</v>
      </c>
      <c r="BA498" s="19">
        <v>43.865276663993598</v>
      </c>
      <c r="BB498" s="83">
        <f t="shared" si="72"/>
        <v>1.4835605453087979</v>
      </c>
      <c r="BC498" s="23">
        <f t="shared" si="74"/>
        <v>2.5696022405794272</v>
      </c>
      <c r="BE498" s="19">
        <v>3</v>
      </c>
    </row>
    <row r="499" spans="1:57" x14ac:dyDescent="0.3">
      <c r="A499" s="84" t="s">
        <v>183</v>
      </c>
      <c r="B499" s="11" t="s">
        <v>184</v>
      </c>
      <c r="C499" s="12">
        <v>2010</v>
      </c>
      <c r="D499" s="11" t="s">
        <v>130</v>
      </c>
      <c r="F499" s="13" t="s">
        <v>9</v>
      </c>
      <c r="H499" s="12">
        <v>1</v>
      </c>
      <c r="I499" s="12">
        <v>2003</v>
      </c>
      <c r="K499" s="14">
        <v>1</v>
      </c>
      <c r="L499" s="14">
        <v>3</v>
      </c>
      <c r="M499" s="14">
        <v>1</v>
      </c>
      <c r="N499" s="14">
        <v>1</v>
      </c>
      <c r="O499" s="14" t="s">
        <v>185</v>
      </c>
      <c r="P499" s="14" t="s">
        <v>186</v>
      </c>
      <c r="Q499" s="14" t="s">
        <v>263</v>
      </c>
      <c r="R499" s="12" t="s">
        <v>601</v>
      </c>
      <c r="S499" s="12" t="s">
        <v>187</v>
      </c>
      <c r="T499" s="15" t="s">
        <v>188</v>
      </c>
      <c r="U499" s="35" t="s">
        <v>479</v>
      </c>
      <c r="W499" s="15" t="s">
        <v>163</v>
      </c>
      <c r="X499" s="15" t="s">
        <v>29</v>
      </c>
      <c r="AB499" s="12" t="s">
        <v>189</v>
      </c>
      <c r="AC499" s="12" t="s">
        <v>192</v>
      </c>
      <c r="AD499" s="12" t="s">
        <v>196</v>
      </c>
      <c r="AE499" s="16" t="s">
        <v>608</v>
      </c>
      <c r="AF499" s="12" t="s">
        <v>305</v>
      </c>
      <c r="AH499" s="85" t="s">
        <v>498</v>
      </c>
      <c r="AI499" s="85">
        <v>5.1999999999999957</v>
      </c>
      <c r="AJ499" s="85" t="s">
        <v>291</v>
      </c>
      <c r="AK499" s="17" t="s">
        <v>195</v>
      </c>
      <c r="AL499" s="17">
        <v>49.077786688051297</v>
      </c>
      <c r="AM499" s="17" t="s">
        <v>21</v>
      </c>
      <c r="AN499" s="17">
        <v>51.242983159582998</v>
      </c>
      <c r="AO499" s="17">
        <v>46.952686447473901</v>
      </c>
      <c r="AP499" s="17" t="s">
        <v>56</v>
      </c>
      <c r="AQ499" s="17" t="s">
        <v>34</v>
      </c>
      <c r="AR499" s="17">
        <f t="shared" si="79"/>
        <v>2.1651964715317007</v>
      </c>
      <c r="AS499" s="17">
        <f t="shared" si="73"/>
        <v>3.7502302970617656</v>
      </c>
      <c r="AT499" s="17" t="s">
        <v>156</v>
      </c>
      <c r="AU499" s="17" t="s">
        <v>194</v>
      </c>
      <c r="AV499" s="17">
        <v>3</v>
      </c>
      <c r="AX499" s="18" t="s">
        <v>29</v>
      </c>
      <c r="AY499" s="19">
        <v>40.817963111467499</v>
      </c>
      <c r="AZ499" s="20" t="s">
        <v>21</v>
      </c>
      <c r="BA499" s="19">
        <v>43.905372894947803</v>
      </c>
      <c r="BB499" s="83">
        <f t="shared" si="72"/>
        <v>3.0874097834803038</v>
      </c>
      <c r="BC499" s="23">
        <f t="shared" si="74"/>
        <v>5.3475506087731128</v>
      </c>
      <c r="BE499" s="19">
        <v>3</v>
      </c>
    </row>
    <row r="500" spans="1:57" x14ac:dyDescent="0.3">
      <c r="A500" s="84" t="s">
        <v>183</v>
      </c>
      <c r="B500" s="11" t="s">
        <v>184</v>
      </c>
      <c r="C500" s="12">
        <v>2010</v>
      </c>
      <c r="D500" s="11" t="s">
        <v>130</v>
      </c>
      <c r="F500" s="13" t="s">
        <v>9</v>
      </c>
      <c r="H500" s="12">
        <v>1</v>
      </c>
      <c r="I500" s="12">
        <v>2003</v>
      </c>
      <c r="K500" s="14">
        <v>1</v>
      </c>
      <c r="L500" s="14">
        <v>3</v>
      </c>
      <c r="M500" s="14">
        <v>1</v>
      </c>
      <c r="N500" s="14">
        <v>1</v>
      </c>
      <c r="O500" s="14" t="s">
        <v>185</v>
      </c>
      <c r="P500" s="14" t="s">
        <v>186</v>
      </c>
      <c r="Q500" s="14" t="s">
        <v>263</v>
      </c>
      <c r="R500" s="12" t="s">
        <v>601</v>
      </c>
      <c r="S500" s="12" t="s">
        <v>187</v>
      </c>
      <c r="T500" s="15" t="s">
        <v>188</v>
      </c>
      <c r="U500" s="35" t="s">
        <v>479</v>
      </c>
      <c r="W500" s="15" t="s">
        <v>163</v>
      </c>
      <c r="X500" s="15" t="s">
        <v>29</v>
      </c>
      <c r="AB500" s="12" t="s">
        <v>189</v>
      </c>
      <c r="AC500" s="12" t="s">
        <v>193</v>
      </c>
      <c r="AD500" s="12" t="s">
        <v>196</v>
      </c>
      <c r="AE500" s="16" t="s">
        <v>608</v>
      </c>
      <c r="AF500" s="12" t="s">
        <v>305</v>
      </c>
      <c r="AH500" s="85" t="s">
        <v>498</v>
      </c>
      <c r="AI500" s="85">
        <v>52.55</v>
      </c>
      <c r="AJ500" s="85" t="s">
        <v>291</v>
      </c>
      <c r="AK500" s="17" t="s">
        <v>195</v>
      </c>
      <c r="AL500" s="17">
        <v>52.927024859663199</v>
      </c>
      <c r="AM500" s="17" t="s">
        <v>21</v>
      </c>
      <c r="AN500" s="17">
        <v>55.894145950280603</v>
      </c>
      <c r="AO500" s="17">
        <v>50</v>
      </c>
      <c r="AP500" s="17" t="s">
        <v>56</v>
      </c>
      <c r="AQ500" s="17" t="s">
        <v>34</v>
      </c>
      <c r="AR500" s="17">
        <f t="shared" si="79"/>
        <v>2.9671210906174039</v>
      </c>
      <c r="AS500" s="17">
        <f t="shared" si="73"/>
        <v>5.1392044811585222</v>
      </c>
      <c r="AT500" s="17" t="s">
        <v>156</v>
      </c>
      <c r="AU500" s="17" t="s">
        <v>194</v>
      </c>
      <c r="AV500" s="17">
        <v>3</v>
      </c>
      <c r="AX500" s="18" t="s">
        <v>29</v>
      </c>
      <c r="AY500" s="19">
        <v>42.421812349639097</v>
      </c>
      <c r="AZ500" s="20" t="s">
        <v>21</v>
      </c>
      <c r="BA500" s="19">
        <v>45.789895749799499</v>
      </c>
      <c r="BB500" s="83">
        <f t="shared" si="72"/>
        <v>3.3680834001604012</v>
      </c>
      <c r="BC500" s="23">
        <f t="shared" si="74"/>
        <v>5.8336915732071528</v>
      </c>
      <c r="BE500" s="19">
        <v>3</v>
      </c>
    </row>
    <row r="501" spans="1:57" x14ac:dyDescent="0.3">
      <c r="A501" s="84" t="s">
        <v>183</v>
      </c>
      <c r="B501" s="11" t="s">
        <v>184</v>
      </c>
      <c r="C501" s="12">
        <v>2010</v>
      </c>
      <c r="D501" s="11" t="s">
        <v>130</v>
      </c>
      <c r="F501" s="13" t="s">
        <v>9</v>
      </c>
      <c r="H501" s="12">
        <v>2</v>
      </c>
      <c r="I501" s="12">
        <v>2004</v>
      </c>
      <c r="K501" s="14">
        <v>1</v>
      </c>
      <c r="L501" s="14">
        <v>3</v>
      </c>
      <c r="M501" s="14">
        <v>1</v>
      </c>
      <c r="N501" s="14">
        <v>1</v>
      </c>
      <c r="O501" s="14" t="s">
        <v>185</v>
      </c>
      <c r="P501" s="14" t="s">
        <v>186</v>
      </c>
      <c r="Q501" s="14" t="s">
        <v>263</v>
      </c>
      <c r="R501" s="12" t="s">
        <v>601</v>
      </c>
      <c r="S501" s="12" t="s">
        <v>187</v>
      </c>
      <c r="T501" s="15" t="s">
        <v>188</v>
      </c>
      <c r="U501" s="35" t="s">
        <v>479</v>
      </c>
      <c r="W501" s="15" t="s">
        <v>163</v>
      </c>
      <c r="X501" s="15" t="s">
        <v>29</v>
      </c>
      <c r="AB501" s="12" t="s">
        <v>189</v>
      </c>
      <c r="AC501" s="12" t="s">
        <v>190</v>
      </c>
      <c r="AD501" s="12" t="s">
        <v>196</v>
      </c>
      <c r="AE501" s="16" t="s">
        <v>608</v>
      </c>
      <c r="AF501" s="12" t="s">
        <v>305</v>
      </c>
      <c r="AH501" s="85" t="s">
        <v>498</v>
      </c>
      <c r="AI501" s="17">
        <v>1.7999999999999989</v>
      </c>
      <c r="AJ501" s="17" t="s">
        <v>291</v>
      </c>
      <c r="AK501" s="17" t="s">
        <v>195</v>
      </c>
      <c r="AL501" s="17">
        <v>26.423345008149202</v>
      </c>
      <c r="AM501" s="17" t="s">
        <v>21</v>
      </c>
      <c r="AN501" s="17">
        <v>27.913097756354599</v>
      </c>
      <c r="AO501" s="17">
        <v>24.933592259943801</v>
      </c>
      <c r="AP501" s="17" t="s">
        <v>56</v>
      </c>
      <c r="AQ501" s="17" t="s">
        <v>34</v>
      </c>
      <c r="AR501" s="17">
        <f t="shared" si="79"/>
        <v>1.4897527482053974</v>
      </c>
      <c r="AS501" s="17">
        <f t="shared" si="73"/>
        <v>2.5803274506071125</v>
      </c>
      <c r="AT501" s="17" t="s">
        <v>156</v>
      </c>
      <c r="AU501" s="17" t="s">
        <v>194</v>
      </c>
      <c r="AV501" s="17">
        <v>3</v>
      </c>
      <c r="AX501" s="18" t="s">
        <v>29</v>
      </c>
      <c r="AY501" s="19">
        <v>27.179838402052901</v>
      </c>
      <c r="AZ501" s="20" t="s">
        <v>21</v>
      </c>
      <c r="BA501" s="19">
        <v>28.762527308665899</v>
      </c>
      <c r="BB501" s="83">
        <f t="shared" si="72"/>
        <v>1.5826889066129972</v>
      </c>
      <c r="BC501" s="23">
        <f t="shared" si="74"/>
        <v>2.7412975988293451</v>
      </c>
      <c r="BE501" s="19">
        <v>3</v>
      </c>
    </row>
    <row r="502" spans="1:57" x14ac:dyDescent="0.3">
      <c r="A502" s="84" t="s">
        <v>183</v>
      </c>
      <c r="B502" s="11" t="s">
        <v>184</v>
      </c>
      <c r="C502" s="12">
        <v>2010</v>
      </c>
      <c r="D502" s="11" t="s">
        <v>130</v>
      </c>
      <c r="F502" s="13" t="s">
        <v>9</v>
      </c>
      <c r="H502" s="12">
        <v>2</v>
      </c>
      <c r="I502" s="12">
        <v>2004</v>
      </c>
      <c r="K502" s="14">
        <v>1</v>
      </c>
      <c r="L502" s="14">
        <v>3</v>
      </c>
      <c r="M502" s="14">
        <v>1</v>
      </c>
      <c r="N502" s="14">
        <v>1</v>
      </c>
      <c r="O502" s="14" t="s">
        <v>185</v>
      </c>
      <c r="P502" s="14" t="s">
        <v>186</v>
      </c>
      <c r="Q502" s="14" t="s">
        <v>263</v>
      </c>
      <c r="R502" s="12" t="s">
        <v>601</v>
      </c>
      <c r="S502" s="12" t="s">
        <v>187</v>
      </c>
      <c r="T502" s="15" t="s">
        <v>188</v>
      </c>
      <c r="U502" s="35" t="s">
        <v>479</v>
      </c>
      <c r="W502" s="15" t="s">
        <v>163</v>
      </c>
      <c r="X502" s="15" t="s">
        <v>29</v>
      </c>
      <c r="AB502" s="12" t="s">
        <v>189</v>
      </c>
      <c r="AC502" s="12" t="s">
        <v>191</v>
      </c>
      <c r="AD502" s="12" t="s">
        <v>196</v>
      </c>
      <c r="AE502" s="16" t="s">
        <v>608</v>
      </c>
      <c r="AF502" s="12" t="s">
        <v>305</v>
      </c>
      <c r="AH502" s="85" t="s">
        <v>498</v>
      </c>
      <c r="AI502" s="17">
        <v>17.049999999999997</v>
      </c>
      <c r="AJ502" s="17" t="s">
        <v>291</v>
      </c>
      <c r="AK502" s="17" t="s">
        <v>195</v>
      </c>
      <c r="AL502" s="17">
        <v>37.288726289142403</v>
      </c>
      <c r="AM502" s="17" t="s">
        <v>21</v>
      </c>
      <c r="AN502" s="17">
        <v>39.802684051739</v>
      </c>
      <c r="AO502" s="17">
        <v>34.9609876200714</v>
      </c>
      <c r="AP502" s="17" t="s">
        <v>56</v>
      </c>
      <c r="AQ502" s="17" t="s">
        <v>34</v>
      </c>
      <c r="AR502" s="17">
        <f t="shared" si="79"/>
        <v>2.513957762596597</v>
      </c>
      <c r="AS502" s="17">
        <f t="shared" si="73"/>
        <v>4.3543025728994831</v>
      </c>
      <c r="AT502" s="17" t="s">
        <v>156</v>
      </c>
      <c r="AU502" s="17" t="s">
        <v>194</v>
      </c>
      <c r="AV502" s="17">
        <v>3</v>
      </c>
      <c r="AX502" s="18" t="s">
        <v>29</v>
      </c>
      <c r="AY502" s="19">
        <v>23.800152581752599</v>
      </c>
      <c r="AZ502" s="20" t="s">
        <v>21</v>
      </c>
      <c r="BA502" s="19">
        <v>25.103512848077099</v>
      </c>
      <c r="BB502" s="83">
        <f t="shared" si="72"/>
        <v>1.3033602663244999</v>
      </c>
      <c r="BC502" s="23">
        <f t="shared" si="74"/>
        <v>2.2574862018405368</v>
      </c>
      <c r="BE502" s="19">
        <v>3</v>
      </c>
    </row>
    <row r="503" spans="1:57" x14ac:dyDescent="0.3">
      <c r="A503" s="84" t="s">
        <v>183</v>
      </c>
      <c r="B503" s="11" t="s">
        <v>184</v>
      </c>
      <c r="C503" s="12">
        <v>2010</v>
      </c>
      <c r="D503" s="11" t="s">
        <v>130</v>
      </c>
      <c r="F503" s="13" t="s">
        <v>9</v>
      </c>
      <c r="H503" s="12">
        <v>2</v>
      </c>
      <c r="I503" s="12">
        <v>2004</v>
      </c>
      <c r="K503" s="14">
        <v>1</v>
      </c>
      <c r="L503" s="14">
        <v>3</v>
      </c>
      <c r="M503" s="14">
        <v>1</v>
      </c>
      <c r="N503" s="14">
        <v>1</v>
      </c>
      <c r="O503" s="14" t="s">
        <v>185</v>
      </c>
      <c r="P503" s="14" t="s">
        <v>186</v>
      </c>
      <c r="Q503" s="14" t="s">
        <v>263</v>
      </c>
      <c r="R503" s="12" t="s">
        <v>601</v>
      </c>
      <c r="S503" s="12" t="s">
        <v>187</v>
      </c>
      <c r="T503" s="15" t="s">
        <v>188</v>
      </c>
      <c r="U503" s="35" t="s">
        <v>479</v>
      </c>
      <c r="W503" s="15" t="s">
        <v>163</v>
      </c>
      <c r="X503" s="15" t="s">
        <v>29</v>
      </c>
      <c r="AB503" s="12" t="s">
        <v>189</v>
      </c>
      <c r="AC503" s="12" t="s">
        <v>192</v>
      </c>
      <c r="AD503" s="12" t="s">
        <v>196</v>
      </c>
      <c r="AE503" s="16" t="s">
        <v>608</v>
      </c>
      <c r="AF503" s="12" t="s">
        <v>305</v>
      </c>
      <c r="AH503" s="85" t="s">
        <v>498</v>
      </c>
      <c r="AI503" s="17">
        <v>5.1999999999999957</v>
      </c>
      <c r="AJ503" s="17" t="s">
        <v>291</v>
      </c>
      <c r="AK503" s="17" t="s">
        <v>195</v>
      </c>
      <c r="AL503" s="17">
        <v>29.625827929396198</v>
      </c>
      <c r="AM503" s="17" t="s">
        <v>21</v>
      </c>
      <c r="AN503" s="17">
        <v>30.556923397024601</v>
      </c>
      <c r="AO503" s="17">
        <v>28.694732461767799</v>
      </c>
      <c r="AP503" s="17" t="s">
        <v>56</v>
      </c>
      <c r="AQ503" s="17" t="s">
        <v>34</v>
      </c>
      <c r="AR503" s="17">
        <f t="shared" si="79"/>
        <v>0.93109546762840267</v>
      </c>
      <c r="AS503" s="17">
        <f t="shared" si="73"/>
        <v>1.6127046566294962</v>
      </c>
      <c r="AT503" s="17" t="s">
        <v>156</v>
      </c>
      <c r="AU503" s="17" t="s">
        <v>194</v>
      </c>
      <c r="AV503" s="17">
        <v>3</v>
      </c>
      <c r="AX503" s="18" t="s">
        <v>29</v>
      </c>
      <c r="AY503" s="19">
        <v>25.168880258001799</v>
      </c>
      <c r="AZ503" s="20" t="s">
        <v>21</v>
      </c>
      <c r="BA503" s="19">
        <v>26.7517425529701</v>
      </c>
      <c r="BB503" s="83">
        <f t="shared" si="72"/>
        <v>1.5828622949683009</v>
      </c>
      <c r="BC503" s="23">
        <f t="shared" si="74"/>
        <v>2.7415979162701718</v>
      </c>
      <c r="BE503" s="19">
        <v>3</v>
      </c>
    </row>
    <row r="504" spans="1:57" x14ac:dyDescent="0.3">
      <c r="A504" s="84" t="s">
        <v>183</v>
      </c>
      <c r="B504" s="11" t="s">
        <v>184</v>
      </c>
      <c r="C504" s="12">
        <v>2010</v>
      </c>
      <c r="D504" s="11" t="s">
        <v>130</v>
      </c>
      <c r="F504" s="13" t="s">
        <v>9</v>
      </c>
      <c r="H504" s="12">
        <v>2</v>
      </c>
      <c r="I504" s="12">
        <v>2004</v>
      </c>
      <c r="K504" s="14">
        <v>1</v>
      </c>
      <c r="L504" s="14">
        <v>3</v>
      </c>
      <c r="M504" s="14">
        <v>1</v>
      </c>
      <c r="N504" s="14">
        <v>1</v>
      </c>
      <c r="O504" s="14" t="s">
        <v>185</v>
      </c>
      <c r="P504" s="14" t="s">
        <v>186</v>
      </c>
      <c r="Q504" s="14" t="s">
        <v>263</v>
      </c>
      <c r="R504" s="12" t="s">
        <v>601</v>
      </c>
      <c r="S504" s="12" t="s">
        <v>187</v>
      </c>
      <c r="T504" s="15" t="s">
        <v>188</v>
      </c>
      <c r="U504" s="35" t="s">
        <v>479</v>
      </c>
      <c r="W504" s="15" t="s">
        <v>163</v>
      </c>
      <c r="X504" s="15" t="s">
        <v>29</v>
      </c>
      <c r="AB504" s="12" t="s">
        <v>189</v>
      </c>
      <c r="AC504" s="12" t="s">
        <v>193</v>
      </c>
      <c r="AD504" s="12" t="s">
        <v>196</v>
      </c>
      <c r="AE504" s="16" t="s">
        <v>608</v>
      </c>
      <c r="AF504" s="12" t="s">
        <v>305</v>
      </c>
      <c r="AH504" s="85" t="s">
        <v>498</v>
      </c>
      <c r="AI504" s="17">
        <v>52.55</v>
      </c>
      <c r="AJ504" s="17" t="s">
        <v>291</v>
      </c>
      <c r="AK504" s="17" t="s">
        <v>195</v>
      </c>
      <c r="AL504" s="17">
        <v>36.953566598467198</v>
      </c>
      <c r="AM504" s="17" t="s">
        <v>21</v>
      </c>
      <c r="AN504" s="17">
        <v>39.467697749419102</v>
      </c>
      <c r="AO504" s="17">
        <v>34.625827929396202</v>
      </c>
      <c r="AP504" s="17" t="s">
        <v>56</v>
      </c>
      <c r="AQ504" s="17" t="s">
        <v>34</v>
      </c>
      <c r="AR504" s="17">
        <f t="shared" si="79"/>
        <v>2.5141311509519042</v>
      </c>
      <c r="AS504" s="17">
        <f t="shared" si="73"/>
        <v>4.354602890340316</v>
      </c>
      <c r="AT504" s="17" t="s">
        <v>156</v>
      </c>
      <c r="AU504" s="17" t="s">
        <v>194</v>
      </c>
      <c r="AV504" s="17">
        <v>3</v>
      </c>
      <c r="AX504" s="18" t="s">
        <v>29</v>
      </c>
      <c r="AY504" s="19">
        <v>18.902104934632501</v>
      </c>
      <c r="AZ504" s="20" t="s">
        <v>21</v>
      </c>
      <c r="BA504" s="19">
        <v>20.0194194957866</v>
      </c>
      <c r="BB504" s="83">
        <f t="shared" si="72"/>
        <v>1.1173145611540996</v>
      </c>
      <c r="BC504" s="23">
        <f t="shared" si="74"/>
        <v>1.9352455879554238</v>
      </c>
      <c r="BE504" s="19">
        <v>3</v>
      </c>
    </row>
    <row r="505" spans="1:57" x14ac:dyDescent="0.3">
      <c r="A505" s="84" t="s">
        <v>183</v>
      </c>
      <c r="B505" s="11" t="s">
        <v>184</v>
      </c>
      <c r="C505" s="12">
        <v>2010</v>
      </c>
      <c r="D505" s="11" t="s">
        <v>130</v>
      </c>
      <c r="F505" s="13" t="s">
        <v>9</v>
      </c>
      <c r="H505" s="12">
        <v>1</v>
      </c>
      <c r="I505" s="12">
        <v>2003</v>
      </c>
      <c r="K505" s="14">
        <v>1</v>
      </c>
      <c r="L505" s="14">
        <v>3</v>
      </c>
      <c r="M505" s="14">
        <v>1</v>
      </c>
      <c r="N505" s="14">
        <v>1</v>
      </c>
      <c r="O505" s="14" t="s">
        <v>185</v>
      </c>
      <c r="P505" s="14" t="s">
        <v>186</v>
      </c>
      <c r="Q505" s="14" t="s">
        <v>263</v>
      </c>
      <c r="R505" s="12" t="s">
        <v>601</v>
      </c>
      <c r="S505" s="12" t="s">
        <v>187</v>
      </c>
      <c r="T505" s="15" t="s">
        <v>188</v>
      </c>
      <c r="U505" s="35" t="s">
        <v>479</v>
      </c>
      <c r="W505" s="15" t="s">
        <v>163</v>
      </c>
      <c r="X505" s="15" t="s">
        <v>29</v>
      </c>
      <c r="AB505" s="12" t="s">
        <v>189</v>
      </c>
      <c r="AC505" s="12" t="s">
        <v>190</v>
      </c>
      <c r="AD505" s="12" t="s">
        <v>196</v>
      </c>
      <c r="AE505" s="16" t="s">
        <v>609</v>
      </c>
      <c r="AF505" s="12" t="s">
        <v>106</v>
      </c>
      <c r="AH505" s="85" t="s">
        <v>498</v>
      </c>
      <c r="AI505" s="17">
        <v>1.7999999999999989</v>
      </c>
      <c r="AJ505" s="17" t="s">
        <v>291</v>
      </c>
      <c r="AK505" s="17" t="s">
        <v>195</v>
      </c>
      <c r="AL505" s="17">
        <v>36.871508379888901</v>
      </c>
      <c r="AM505" s="17" t="s">
        <v>21</v>
      </c>
      <c r="AN505" s="17">
        <v>40.2234636871516</v>
      </c>
      <c r="AO505" s="17">
        <v>33.426443202980103</v>
      </c>
      <c r="AP505" s="17" t="s">
        <v>56</v>
      </c>
      <c r="AQ505" s="17" t="s">
        <v>34</v>
      </c>
      <c r="AR505" s="17">
        <f t="shared" si="79"/>
        <v>3.3519553072626991</v>
      </c>
      <c r="AS505" s="17">
        <f t="shared" si="73"/>
        <v>5.8057568968791422</v>
      </c>
      <c r="AT505" s="17" t="s">
        <v>156</v>
      </c>
      <c r="AU505" s="17" t="s">
        <v>194</v>
      </c>
      <c r="AV505" s="17">
        <v>3</v>
      </c>
      <c r="AX505" s="18" t="s">
        <v>29</v>
      </c>
      <c r="AY505" s="19">
        <v>18.249534450652099</v>
      </c>
      <c r="AZ505" s="20" t="s">
        <v>21</v>
      </c>
      <c r="BA505" s="19">
        <v>21.135940409683801</v>
      </c>
      <c r="BB505" s="83">
        <f t="shared" si="72"/>
        <v>2.8864059590317019</v>
      </c>
      <c r="BC505" s="23">
        <f t="shared" si="74"/>
        <v>4.9994017723124786</v>
      </c>
      <c r="BE505" s="19">
        <v>3</v>
      </c>
    </row>
    <row r="506" spans="1:57" x14ac:dyDescent="0.3">
      <c r="A506" s="84" t="s">
        <v>183</v>
      </c>
      <c r="B506" s="11" t="s">
        <v>184</v>
      </c>
      <c r="C506" s="12">
        <v>2010</v>
      </c>
      <c r="D506" s="11" t="s">
        <v>130</v>
      </c>
      <c r="F506" s="13" t="s">
        <v>9</v>
      </c>
      <c r="H506" s="12">
        <v>1</v>
      </c>
      <c r="I506" s="12">
        <v>2003</v>
      </c>
      <c r="K506" s="14">
        <v>1</v>
      </c>
      <c r="L506" s="14">
        <v>3</v>
      </c>
      <c r="M506" s="14">
        <v>1</v>
      </c>
      <c r="N506" s="14">
        <v>1</v>
      </c>
      <c r="O506" s="14" t="s">
        <v>185</v>
      </c>
      <c r="P506" s="14" t="s">
        <v>186</v>
      </c>
      <c r="Q506" s="14" t="s">
        <v>263</v>
      </c>
      <c r="R506" s="12" t="s">
        <v>601</v>
      </c>
      <c r="S506" s="12" t="s">
        <v>187</v>
      </c>
      <c r="T506" s="15" t="s">
        <v>188</v>
      </c>
      <c r="U506" s="35" t="s">
        <v>479</v>
      </c>
      <c r="W506" s="15" t="s">
        <v>163</v>
      </c>
      <c r="X506" s="15" t="s">
        <v>29</v>
      </c>
      <c r="AB506" s="12" t="s">
        <v>189</v>
      </c>
      <c r="AC506" s="12" t="s">
        <v>191</v>
      </c>
      <c r="AD506" s="12" t="s">
        <v>196</v>
      </c>
      <c r="AE506" s="16" t="s">
        <v>609</v>
      </c>
      <c r="AF506" s="12" t="s">
        <v>106</v>
      </c>
      <c r="AH506" s="85" t="s">
        <v>498</v>
      </c>
      <c r="AI506" s="17">
        <v>17.049999999999997</v>
      </c>
      <c r="AJ506" s="17" t="s">
        <v>291</v>
      </c>
      <c r="AK506" s="17" t="s">
        <v>195</v>
      </c>
      <c r="AL506" s="17">
        <v>49.348230912477597</v>
      </c>
      <c r="AM506" s="17" t="s">
        <v>21</v>
      </c>
      <c r="AN506" s="17">
        <v>52.979515828678799</v>
      </c>
      <c r="AO506" s="17">
        <v>45.903165735568798</v>
      </c>
      <c r="AP506" s="17" t="s">
        <v>56</v>
      </c>
      <c r="AQ506" s="17" t="s">
        <v>34</v>
      </c>
      <c r="AR506" s="17">
        <f t="shared" si="79"/>
        <v>3.6312849162012029</v>
      </c>
      <c r="AS506" s="17">
        <f t="shared" si="73"/>
        <v>6.2895699716189757</v>
      </c>
      <c r="AT506" s="17" t="s">
        <v>156</v>
      </c>
      <c r="AU506" s="17" t="s">
        <v>194</v>
      </c>
      <c r="AV506" s="17">
        <v>3</v>
      </c>
      <c r="AX506" s="18" t="s">
        <v>29</v>
      </c>
      <c r="AY506" s="19">
        <v>28.770949720670899</v>
      </c>
      <c r="AZ506" s="20" t="s">
        <v>21</v>
      </c>
      <c r="BA506" s="19">
        <v>30.353817504656</v>
      </c>
      <c r="BB506" s="83">
        <f t="shared" si="72"/>
        <v>1.5828677839851011</v>
      </c>
      <c r="BC506" s="23">
        <f t="shared" si="74"/>
        <v>2.7416074235261534</v>
      </c>
      <c r="BE506" s="19">
        <v>3</v>
      </c>
    </row>
    <row r="507" spans="1:57" x14ac:dyDescent="0.3">
      <c r="A507" s="84" t="s">
        <v>183</v>
      </c>
      <c r="B507" s="11" t="s">
        <v>184</v>
      </c>
      <c r="C507" s="12">
        <v>2010</v>
      </c>
      <c r="D507" s="11" t="s">
        <v>130</v>
      </c>
      <c r="F507" s="13" t="s">
        <v>9</v>
      </c>
      <c r="H507" s="12">
        <v>1</v>
      </c>
      <c r="I507" s="12">
        <v>2003</v>
      </c>
      <c r="K507" s="14">
        <v>1</v>
      </c>
      <c r="L507" s="14">
        <v>3</v>
      </c>
      <c r="M507" s="14">
        <v>1</v>
      </c>
      <c r="N507" s="14">
        <v>1</v>
      </c>
      <c r="O507" s="14" t="s">
        <v>185</v>
      </c>
      <c r="P507" s="14" t="s">
        <v>186</v>
      </c>
      <c r="Q507" s="14" t="s">
        <v>263</v>
      </c>
      <c r="R507" s="12" t="s">
        <v>601</v>
      </c>
      <c r="S507" s="12" t="s">
        <v>187</v>
      </c>
      <c r="T507" s="15" t="s">
        <v>188</v>
      </c>
      <c r="U507" s="35" t="s">
        <v>479</v>
      </c>
      <c r="W507" s="15" t="s">
        <v>163</v>
      </c>
      <c r="X507" s="15" t="s">
        <v>29</v>
      </c>
      <c r="AB507" s="12" t="s">
        <v>189</v>
      </c>
      <c r="AC507" s="12" t="s">
        <v>192</v>
      </c>
      <c r="AD507" s="12" t="s">
        <v>196</v>
      </c>
      <c r="AE507" s="16" t="s">
        <v>609</v>
      </c>
      <c r="AF507" s="12" t="s">
        <v>106</v>
      </c>
      <c r="AH507" s="85" t="s">
        <v>498</v>
      </c>
      <c r="AI507" s="17">
        <v>5.1999999999999957</v>
      </c>
      <c r="AJ507" s="17" t="s">
        <v>291</v>
      </c>
      <c r="AK507" s="17" t="s">
        <v>195</v>
      </c>
      <c r="AL507" s="17">
        <v>46.089385474861203</v>
      </c>
      <c r="AM507" s="17" t="s">
        <v>21</v>
      </c>
      <c r="AN507" s="17">
        <v>48.510242085662</v>
      </c>
      <c r="AO507" s="17">
        <v>43.482309124768001</v>
      </c>
      <c r="AP507" s="17" t="s">
        <v>56</v>
      </c>
      <c r="AQ507" s="17" t="s">
        <v>34</v>
      </c>
      <c r="AR507" s="17">
        <f t="shared" si="79"/>
        <v>2.4208566108007972</v>
      </c>
      <c r="AS507" s="17">
        <f t="shared" si="73"/>
        <v>4.1930466477459758</v>
      </c>
      <c r="AT507" s="17" t="s">
        <v>156</v>
      </c>
      <c r="AU507" s="17" t="s">
        <v>194</v>
      </c>
      <c r="AV507" s="17">
        <v>3</v>
      </c>
      <c r="AX507" s="18" t="s">
        <v>29</v>
      </c>
      <c r="AY507" s="19">
        <v>26.908752327747202</v>
      </c>
      <c r="AZ507" s="20" t="s">
        <v>21</v>
      </c>
      <c r="BA507" s="19">
        <v>29.608938547486598</v>
      </c>
      <c r="BB507" s="83">
        <f t="shared" si="72"/>
        <v>2.7001862197393969</v>
      </c>
      <c r="BC507" s="23">
        <f t="shared" si="74"/>
        <v>4.6768597224859763</v>
      </c>
      <c r="BE507" s="19">
        <v>3</v>
      </c>
    </row>
    <row r="508" spans="1:57" x14ac:dyDescent="0.3">
      <c r="A508" s="84" t="s">
        <v>183</v>
      </c>
      <c r="B508" s="11" t="s">
        <v>184</v>
      </c>
      <c r="C508" s="12">
        <v>2010</v>
      </c>
      <c r="D508" s="11" t="s">
        <v>130</v>
      </c>
      <c r="F508" s="13" t="s">
        <v>9</v>
      </c>
      <c r="H508" s="12">
        <v>1</v>
      </c>
      <c r="I508" s="12">
        <v>2003</v>
      </c>
      <c r="K508" s="14">
        <v>1</v>
      </c>
      <c r="L508" s="14">
        <v>3</v>
      </c>
      <c r="M508" s="14">
        <v>1</v>
      </c>
      <c r="N508" s="14">
        <v>1</v>
      </c>
      <c r="O508" s="14" t="s">
        <v>185</v>
      </c>
      <c r="P508" s="14" t="s">
        <v>186</v>
      </c>
      <c r="Q508" s="14" t="s">
        <v>263</v>
      </c>
      <c r="R508" s="12" t="s">
        <v>601</v>
      </c>
      <c r="S508" s="12" t="s">
        <v>187</v>
      </c>
      <c r="T508" s="15" t="s">
        <v>188</v>
      </c>
      <c r="U508" s="35" t="s">
        <v>479</v>
      </c>
      <c r="W508" s="15" t="s">
        <v>163</v>
      </c>
      <c r="X508" s="15" t="s">
        <v>29</v>
      </c>
      <c r="AB508" s="12" t="s">
        <v>189</v>
      </c>
      <c r="AC508" s="12" t="s">
        <v>193</v>
      </c>
      <c r="AD508" s="12" t="s">
        <v>196</v>
      </c>
      <c r="AE508" s="16" t="s">
        <v>609</v>
      </c>
      <c r="AF508" s="12" t="s">
        <v>106</v>
      </c>
      <c r="AH508" s="85" t="s">
        <v>498</v>
      </c>
      <c r="AI508" s="17">
        <v>52.55</v>
      </c>
      <c r="AJ508" s="17" t="s">
        <v>291</v>
      </c>
      <c r="AK508" s="17" t="s">
        <v>195</v>
      </c>
      <c r="AL508" s="17">
        <v>44.1340782122913</v>
      </c>
      <c r="AM508" s="17" t="s">
        <v>21</v>
      </c>
      <c r="AN508" s="17">
        <v>50.1862197392933</v>
      </c>
      <c r="AO508" s="17">
        <v>38.0819366852893</v>
      </c>
      <c r="AP508" s="17" t="s">
        <v>56</v>
      </c>
      <c r="AQ508" s="17" t="s">
        <v>34</v>
      </c>
      <c r="AR508" s="17">
        <f t="shared" si="79"/>
        <v>6.052141527002</v>
      </c>
      <c r="AS508" s="17">
        <f t="shared" si="73"/>
        <v>10.482616619364952</v>
      </c>
      <c r="AT508" s="17" t="s">
        <v>156</v>
      </c>
      <c r="AU508" s="17" t="s">
        <v>194</v>
      </c>
      <c r="AV508" s="17">
        <v>3</v>
      </c>
      <c r="AX508" s="18" t="s">
        <v>29</v>
      </c>
      <c r="AY508" s="19">
        <v>31.005586592179299</v>
      </c>
      <c r="AZ508" s="20" t="s">
        <v>21</v>
      </c>
      <c r="BA508" s="19">
        <v>34.1713221601496</v>
      </c>
      <c r="BB508" s="83">
        <f t="shared" si="72"/>
        <v>3.1657355679703016</v>
      </c>
      <c r="BC508" s="23">
        <f t="shared" si="74"/>
        <v>5.4832148470524791</v>
      </c>
      <c r="BE508" s="19">
        <v>3</v>
      </c>
    </row>
    <row r="509" spans="1:57" x14ac:dyDescent="0.3">
      <c r="A509" s="84" t="s">
        <v>183</v>
      </c>
      <c r="B509" s="11" t="s">
        <v>184</v>
      </c>
      <c r="C509" s="12">
        <v>2010</v>
      </c>
      <c r="D509" s="11" t="s">
        <v>130</v>
      </c>
      <c r="F509" s="13" t="s">
        <v>9</v>
      </c>
      <c r="H509" s="12">
        <v>2</v>
      </c>
      <c r="I509" s="12">
        <v>2004</v>
      </c>
      <c r="K509" s="14">
        <v>1</v>
      </c>
      <c r="L509" s="14">
        <v>3</v>
      </c>
      <c r="M509" s="14">
        <v>1</v>
      </c>
      <c r="N509" s="14">
        <v>1</v>
      </c>
      <c r="O509" s="14" t="s">
        <v>185</v>
      </c>
      <c r="P509" s="14" t="s">
        <v>186</v>
      </c>
      <c r="Q509" s="14" t="s">
        <v>263</v>
      </c>
      <c r="R509" s="12" t="s">
        <v>601</v>
      </c>
      <c r="S509" s="12" t="s">
        <v>187</v>
      </c>
      <c r="T509" s="15" t="s">
        <v>188</v>
      </c>
      <c r="U509" s="35" t="s">
        <v>479</v>
      </c>
      <c r="W509" s="15" t="s">
        <v>163</v>
      </c>
      <c r="X509" s="15" t="s">
        <v>29</v>
      </c>
      <c r="AB509" s="12" t="s">
        <v>189</v>
      </c>
      <c r="AC509" s="12" t="s">
        <v>190</v>
      </c>
      <c r="AD509" s="12" t="s">
        <v>196</v>
      </c>
      <c r="AE509" s="16" t="s">
        <v>609</v>
      </c>
      <c r="AF509" s="12" t="s">
        <v>106</v>
      </c>
      <c r="AH509" s="85" t="s">
        <v>498</v>
      </c>
      <c r="AI509" s="17">
        <v>1.7999999999999989</v>
      </c>
      <c r="AJ509" s="17" t="s">
        <v>291</v>
      </c>
      <c r="AK509" s="17" t="s">
        <v>195</v>
      </c>
      <c r="AL509" s="17">
        <v>27.343191279863099</v>
      </c>
      <c r="AM509" s="17" t="s">
        <v>21</v>
      </c>
      <c r="AN509" s="17">
        <v>29.5736668451692</v>
      </c>
      <c r="AO509" s="17">
        <v>25.298588678332599</v>
      </c>
      <c r="AP509" s="17" t="s">
        <v>56</v>
      </c>
      <c r="AQ509" s="17" t="s">
        <v>34</v>
      </c>
      <c r="AR509" s="17">
        <f t="shared" si="79"/>
        <v>2.2304755653061008</v>
      </c>
      <c r="AS509" s="17">
        <f t="shared" si="73"/>
        <v>3.8632970041510797</v>
      </c>
      <c r="AT509" s="17" t="s">
        <v>156</v>
      </c>
      <c r="AU509" s="17" t="s">
        <v>194</v>
      </c>
      <c r="AV509" s="17">
        <v>3</v>
      </c>
      <c r="AX509" s="18" t="s">
        <v>29</v>
      </c>
      <c r="AY509" s="19">
        <v>14.3205099414396</v>
      </c>
      <c r="AZ509" s="20" t="s">
        <v>21</v>
      </c>
      <c r="BA509" s="19">
        <v>15.528511461590201</v>
      </c>
      <c r="BB509" s="83">
        <f t="shared" si="72"/>
        <v>1.2080015201506011</v>
      </c>
      <c r="BC509" s="23">
        <f t="shared" si="74"/>
        <v>2.0923200085212801</v>
      </c>
      <c r="BE509" s="19">
        <v>3</v>
      </c>
    </row>
    <row r="510" spans="1:57" x14ac:dyDescent="0.3">
      <c r="A510" s="84" t="s">
        <v>183</v>
      </c>
      <c r="B510" s="11" t="s">
        <v>184</v>
      </c>
      <c r="C510" s="12">
        <v>2010</v>
      </c>
      <c r="D510" s="11" t="s">
        <v>130</v>
      </c>
      <c r="F510" s="13" t="s">
        <v>9</v>
      </c>
      <c r="H510" s="12">
        <v>2</v>
      </c>
      <c r="I510" s="12">
        <v>2004</v>
      </c>
      <c r="K510" s="14">
        <v>1</v>
      </c>
      <c r="L510" s="14">
        <v>3</v>
      </c>
      <c r="M510" s="14">
        <v>1</v>
      </c>
      <c r="N510" s="14">
        <v>1</v>
      </c>
      <c r="O510" s="14" t="s">
        <v>185</v>
      </c>
      <c r="P510" s="14" t="s">
        <v>186</v>
      </c>
      <c r="Q510" s="14" t="s">
        <v>263</v>
      </c>
      <c r="R510" s="12" t="s">
        <v>601</v>
      </c>
      <c r="S510" s="12" t="s">
        <v>187</v>
      </c>
      <c r="T510" s="15" t="s">
        <v>188</v>
      </c>
      <c r="U510" s="35" t="s">
        <v>479</v>
      </c>
      <c r="W510" s="15" t="s">
        <v>163</v>
      </c>
      <c r="X510" s="15" t="s">
        <v>29</v>
      </c>
      <c r="AB510" s="12" t="s">
        <v>189</v>
      </c>
      <c r="AC510" s="12" t="s">
        <v>191</v>
      </c>
      <c r="AD510" s="12" t="s">
        <v>196</v>
      </c>
      <c r="AE510" s="16" t="s">
        <v>609</v>
      </c>
      <c r="AF510" s="12" t="s">
        <v>106</v>
      </c>
      <c r="AH510" s="85" t="s">
        <v>498</v>
      </c>
      <c r="AI510" s="17">
        <v>17.049999999999997</v>
      </c>
      <c r="AJ510" s="17" t="s">
        <v>291</v>
      </c>
      <c r="AK510" s="17" t="s">
        <v>195</v>
      </c>
      <c r="AL510" s="17">
        <v>36.943978994282098</v>
      </c>
      <c r="AM510" s="17" t="s">
        <v>21</v>
      </c>
      <c r="AN510" s="17">
        <v>39.638964224636801</v>
      </c>
      <c r="AO510" s="17">
        <v>34.248648275147197</v>
      </c>
      <c r="AP510" s="17" t="s">
        <v>56</v>
      </c>
      <c r="AQ510" s="17" t="s">
        <v>34</v>
      </c>
      <c r="AR510" s="17">
        <f t="shared" si="79"/>
        <v>2.6949852303547033</v>
      </c>
      <c r="AS510" s="17">
        <f t="shared" si="73"/>
        <v>4.6678513446220604</v>
      </c>
      <c r="AT510" s="17" t="s">
        <v>156</v>
      </c>
      <c r="AU510" s="17" t="s">
        <v>194</v>
      </c>
      <c r="AV510" s="17">
        <v>3</v>
      </c>
      <c r="AX510" s="18" t="s">
        <v>29</v>
      </c>
      <c r="AY510" s="19">
        <v>22.898478121922899</v>
      </c>
      <c r="AZ510" s="20" t="s">
        <v>21</v>
      </c>
      <c r="BA510" s="19">
        <v>24.478398314014701</v>
      </c>
      <c r="BB510" s="83">
        <f t="shared" si="72"/>
        <v>1.5799201920918016</v>
      </c>
      <c r="BC510" s="23">
        <f t="shared" si="74"/>
        <v>2.7365020446069805</v>
      </c>
      <c r="BE510" s="19">
        <v>3</v>
      </c>
    </row>
    <row r="511" spans="1:57" x14ac:dyDescent="0.3">
      <c r="A511" s="84" t="s">
        <v>183</v>
      </c>
      <c r="B511" s="11" t="s">
        <v>184</v>
      </c>
      <c r="C511" s="12">
        <v>2010</v>
      </c>
      <c r="D511" s="11" t="s">
        <v>130</v>
      </c>
      <c r="F511" s="13" t="s">
        <v>9</v>
      </c>
      <c r="H511" s="12">
        <v>2</v>
      </c>
      <c r="I511" s="12">
        <v>2004</v>
      </c>
      <c r="K511" s="14">
        <v>1</v>
      </c>
      <c r="L511" s="14">
        <v>3</v>
      </c>
      <c r="M511" s="14">
        <v>1</v>
      </c>
      <c r="N511" s="14">
        <v>1</v>
      </c>
      <c r="O511" s="14" t="s">
        <v>185</v>
      </c>
      <c r="P511" s="14" t="s">
        <v>186</v>
      </c>
      <c r="Q511" s="14" t="s">
        <v>263</v>
      </c>
      <c r="R511" s="12" t="s">
        <v>601</v>
      </c>
      <c r="S511" s="12" t="s">
        <v>187</v>
      </c>
      <c r="T511" s="15" t="s">
        <v>188</v>
      </c>
      <c r="U511" s="35" t="s">
        <v>479</v>
      </c>
      <c r="W511" s="15" t="s">
        <v>163</v>
      </c>
      <c r="X511" s="15" t="s">
        <v>29</v>
      </c>
      <c r="AB511" s="12" t="s">
        <v>189</v>
      </c>
      <c r="AC511" s="12" t="s">
        <v>192</v>
      </c>
      <c r="AD511" s="12" t="s">
        <v>196</v>
      </c>
      <c r="AE511" s="16" t="s">
        <v>609</v>
      </c>
      <c r="AF511" s="12" t="s">
        <v>106</v>
      </c>
      <c r="AH511" s="85" t="s">
        <v>498</v>
      </c>
      <c r="AI511" s="17">
        <v>5.1999999999999957</v>
      </c>
      <c r="AJ511" s="17" t="s">
        <v>291</v>
      </c>
      <c r="AK511" s="17" t="s">
        <v>195</v>
      </c>
      <c r="AL511" s="17">
        <v>31.860284337266101</v>
      </c>
      <c r="AM511" s="17" t="s">
        <v>21</v>
      </c>
      <c r="AN511" s="17">
        <v>34.555269567620698</v>
      </c>
      <c r="AO511" s="17">
        <v>29.1649536181312</v>
      </c>
      <c r="AP511" s="17" t="s">
        <v>56</v>
      </c>
      <c r="AQ511" s="17" t="s">
        <v>34</v>
      </c>
      <c r="AR511" s="17">
        <f t="shared" si="79"/>
        <v>2.6949852303545967</v>
      </c>
      <c r="AS511" s="17">
        <f t="shared" si="73"/>
        <v>4.6678513446218757</v>
      </c>
      <c r="AT511" s="17" t="s">
        <v>156</v>
      </c>
      <c r="AU511" s="17" t="s">
        <v>194</v>
      </c>
      <c r="AV511" s="17">
        <v>3</v>
      </c>
      <c r="AX511" s="18" t="s">
        <v>29</v>
      </c>
      <c r="AY511" s="19">
        <v>18.1863566480678</v>
      </c>
      <c r="AZ511" s="20" t="s">
        <v>21</v>
      </c>
      <c r="BA511" s="19">
        <v>19.5804038763841</v>
      </c>
      <c r="BB511" s="83">
        <f t="shared" si="72"/>
        <v>1.3940472283162997</v>
      </c>
      <c r="BC511" s="23">
        <f t="shared" si="74"/>
        <v>2.4145606275944016</v>
      </c>
      <c r="BE511" s="19">
        <v>3</v>
      </c>
    </row>
    <row r="512" spans="1:57" x14ac:dyDescent="0.3">
      <c r="A512" s="84" t="s">
        <v>183</v>
      </c>
      <c r="B512" s="11" t="s">
        <v>184</v>
      </c>
      <c r="C512" s="12">
        <v>2010</v>
      </c>
      <c r="D512" s="11" t="s">
        <v>130</v>
      </c>
      <c r="F512" s="13" t="s">
        <v>9</v>
      </c>
      <c r="H512" s="12">
        <v>2</v>
      </c>
      <c r="I512" s="12">
        <v>2004</v>
      </c>
      <c r="K512" s="14">
        <v>1</v>
      </c>
      <c r="L512" s="14">
        <v>3</v>
      </c>
      <c r="M512" s="14">
        <v>1</v>
      </c>
      <c r="N512" s="14">
        <v>1</v>
      </c>
      <c r="O512" s="14" t="s">
        <v>185</v>
      </c>
      <c r="P512" s="14" t="s">
        <v>186</v>
      </c>
      <c r="Q512" s="14" t="s">
        <v>263</v>
      </c>
      <c r="R512" s="12" t="s">
        <v>601</v>
      </c>
      <c r="S512" s="12" t="s">
        <v>187</v>
      </c>
      <c r="T512" s="15" t="s">
        <v>188</v>
      </c>
      <c r="U512" s="35" t="s">
        <v>479</v>
      </c>
      <c r="W512" s="15" t="s">
        <v>163</v>
      </c>
      <c r="X512" s="15" t="s">
        <v>29</v>
      </c>
      <c r="AB512" s="12" t="s">
        <v>189</v>
      </c>
      <c r="AC512" s="12" t="s">
        <v>193</v>
      </c>
      <c r="AD512" s="12" t="s">
        <v>196</v>
      </c>
      <c r="AE512" s="16" t="s">
        <v>609</v>
      </c>
      <c r="AF512" s="12" t="s">
        <v>106</v>
      </c>
      <c r="AH512" s="85" t="s">
        <v>498</v>
      </c>
      <c r="AI512" s="17">
        <v>52.55</v>
      </c>
      <c r="AJ512" s="17" t="s">
        <v>291</v>
      </c>
      <c r="AK512" s="17" t="s">
        <v>195</v>
      </c>
      <c r="AL512" s="17">
        <v>32.910397484841603</v>
      </c>
      <c r="AM512" s="17" t="s">
        <v>21</v>
      </c>
      <c r="AN512" s="17">
        <v>35.884364905249697</v>
      </c>
      <c r="AO512" s="17">
        <v>30.029366546321398</v>
      </c>
      <c r="AP512" s="17" t="s">
        <v>56</v>
      </c>
      <c r="AQ512" s="17" t="s">
        <v>34</v>
      </c>
      <c r="AR512" s="17">
        <f t="shared" si="79"/>
        <v>2.9739674204080941</v>
      </c>
      <c r="AS512" s="17">
        <f t="shared" si="73"/>
        <v>5.1510626722013697</v>
      </c>
      <c r="AT512" s="17" t="s">
        <v>156</v>
      </c>
      <c r="AU512" s="17" t="s">
        <v>194</v>
      </c>
      <c r="AV512" s="17">
        <v>3</v>
      </c>
      <c r="AX512" s="18" t="s">
        <v>29</v>
      </c>
      <c r="AY512" s="19">
        <v>17.471194872946398</v>
      </c>
      <c r="AZ512" s="20" t="s">
        <v>21</v>
      </c>
      <c r="BA512" s="19">
        <v>19.0511150650382</v>
      </c>
      <c r="BB512" s="83">
        <f t="shared" si="72"/>
        <v>1.5799201920918016</v>
      </c>
      <c r="BC512" s="23">
        <f t="shared" si="74"/>
        <v>2.7365020446069805</v>
      </c>
      <c r="BE512" s="19">
        <v>3</v>
      </c>
    </row>
    <row r="513" spans="1:112" s="49" customFormat="1" x14ac:dyDescent="0.3">
      <c r="A513" s="118" t="s">
        <v>183</v>
      </c>
      <c r="B513" s="46" t="s">
        <v>184</v>
      </c>
      <c r="C513" s="61">
        <v>2010</v>
      </c>
      <c r="D513" s="46" t="s">
        <v>130</v>
      </c>
      <c r="E513" s="61"/>
      <c r="F513" s="47" t="s">
        <v>9</v>
      </c>
      <c r="G513" s="47"/>
      <c r="H513" s="61">
        <v>1</v>
      </c>
      <c r="I513" s="61">
        <v>2003</v>
      </c>
      <c r="J513" s="61"/>
      <c r="K513" s="62">
        <v>1</v>
      </c>
      <c r="L513" s="62">
        <v>3</v>
      </c>
      <c r="M513" s="62">
        <v>1</v>
      </c>
      <c r="N513" s="62">
        <v>1</v>
      </c>
      <c r="O513" s="62" t="s">
        <v>185</v>
      </c>
      <c r="P513" s="62" t="s">
        <v>186</v>
      </c>
      <c r="Q513" s="62" t="s">
        <v>263</v>
      </c>
      <c r="R513" s="61" t="s">
        <v>601</v>
      </c>
      <c r="S513" s="61" t="s">
        <v>187</v>
      </c>
      <c r="T513" s="63" t="s">
        <v>188</v>
      </c>
      <c r="U513" s="98" t="s">
        <v>479</v>
      </c>
      <c r="V513" s="63"/>
      <c r="W513" s="63" t="s">
        <v>163</v>
      </c>
      <c r="X513" s="63" t="s">
        <v>29</v>
      </c>
      <c r="Y513" s="63"/>
      <c r="Z513" s="63"/>
      <c r="AA513" s="63"/>
      <c r="AB513" s="61" t="s">
        <v>189</v>
      </c>
      <c r="AC513" s="61" t="s">
        <v>190</v>
      </c>
      <c r="AD513" s="61" t="s">
        <v>196</v>
      </c>
      <c r="AE513" s="61" t="s">
        <v>53</v>
      </c>
      <c r="AF513" s="61" t="s">
        <v>512</v>
      </c>
      <c r="AG513" s="64"/>
      <c r="AH513" s="85" t="s">
        <v>498</v>
      </c>
      <c r="AI513" s="17">
        <v>1.7999999999999989</v>
      </c>
      <c r="AJ513" s="17" t="s">
        <v>291</v>
      </c>
      <c r="AK513" s="17" t="s">
        <v>195</v>
      </c>
      <c r="AL513" s="17">
        <f t="shared" ref="AL513:AL520" si="80">AVERAGE(AL497,AL505)</f>
        <v>40.508729330281255</v>
      </c>
      <c r="AM513" s="17" t="s">
        <v>21</v>
      </c>
      <c r="AN513" s="64"/>
      <c r="AO513" s="64"/>
      <c r="AP513" s="64"/>
      <c r="AQ513" s="64"/>
      <c r="AR513" s="64"/>
      <c r="AS513" s="64">
        <f>SQRT(((AS497*AS497)+(AS505*AS505))/2)</f>
        <v>4.7338826042691826</v>
      </c>
      <c r="AT513" s="64"/>
      <c r="AU513" s="64"/>
      <c r="AV513" s="64"/>
      <c r="AW513" s="64"/>
      <c r="AX513" s="65"/>
      <c r="AY513" s="66"/>
      <c r="AZ513" s="19">
        <f>AVERAGE(AY497,AY505)</f>
        <v>23.659650946256249</v>
      </c>
      <c r="BA513" s="66"/>
      <c r="BB513" s="82"/>
      <c r="BC513" s="66">
        <f>SQRT(((BC497*BC497)+(BC505*BC505))/2)</f>
        <v>4.8293383693667975</v>
      </c>
      <c r="BD513" s="66"/>
      <c r="BE513" s="66"/>
      <c r="BF513" s="68"/>
      <c r="BG513" s="61"/>
      <c r="BH513" s="61"/>
      <c r="BI513" s="61"/>
      <c r="BJ513" s="61"/>
      <c r="BK513" s="61"/>
      <c r="BL513" s="61"/>
      <c r="BM513" s="61"/>
      <c r="BN513" s="61"/>
      <c r="BO513" s="61"/>
      <c r="BP513" s="48"/>
      <c r="BQ513" s="48"/>
      <c r="BR513" s="48"/>
      <c r="BS513" s="48"/>
      <c r="BT513" s="48"/>
      <c r="BU513" s="48"/>
      <c r="BV513" s="48"/>
      <c r="BW513" s="48"/>
      <c r="BX513" s="48"/>
      <c r="BY513" s="48"/>
      <c r="BZ513" s="48"/>
      <c r="CA513" s="48"/>
      <c r="CB513" s="48"/>
      <c r="CC513" s="48"/>
      <c r="CD513" s="48"/>
      <c r="CE513" s="48"/>
      <c r="CF513" s="48"/>
      <c r="CG513" s="48"/>
      <c r="CH513" s="47"/>
      <c r="CI513" s="47"/>
      <c r="CJ513" s="47"/>
      <c r="CK513" s="47"/>
      <c r="CL513" s="47"/>
      <c r="CM513" s="47"/>
      <c r="CN513" s="47"/>
      <c r="CO513" s="47"/>
      <c r="CP513" s="47"/>
      <c r="CQ513" s="48"/>
      <c r="CR513" s="48"/>
      <c r="CS513" s="48"/>
      <c r="CT513" s="48"/>
      <c r="CU513" s="48"/>
      <c r="CV513" s="48"/>
      <c r="CW513" s="48"/>
      <c r="CX513" s="48"/>
      <c r="CY513" s="48"/>
      <c r="CZ513" s="47"/>
      <c r="DA513" s="47"/>
      <c r="DB513" s="47"/>
      <c r="DC513" s="47"/>
      <c r="DD513" s="47"/>
      <c r="DE513" s="47"/>
      <c r="DF513" s="47"/>
      <c r="DG513" s="47"/>
      <c r="DH513" s="47"/>
    </row>
    <row r="514" spans="1:112" s="49" customFormat="1" x14ac:dyDescent="0.3">
      <c r="A514" s="118" t="s">
        <v>183</v>
      </c>
      <c r="B514" s="46" t="s">
        <v>184</v>
      </c>
      <c r="C514" s="61">
        <v>2010</v>
      </c>
      <c r="D514" s="46" t="s">
        <v>130</v>
      </c>
      <c r="E514" s="61"/>
      <c r="F514" s="47" t="s">
        <v>9</v>
      </c>
      <c r="G514" s="47"/>
      <c r="H514" s="61">
        <v>1</v>
      </c>
      <c r="I514" s="61">
        <v>2003</v>
      </c>
      <c r="J514" s="61"/>
      <c r="K514" s="62">
        <v>1</v>
      </c>
      <c r="L514" s="62">
        <v>3</v>
      </c>
      <c r="M514" s="62">
        <v>1</v>
      </c>
      <c r="N514" s="62">
        <v>1</v>
      </c>
      <c r="O514" s="62" t="s">
        <v>185</v>
      </c>
      <c r="P514" s="62" t="s">
        <v>186</v>
      </c>
      <c r="Q514" s="62" t="s">
        <v>263</v>
      </c>
      <c r="R514" s="61" t="s">
        <v>601</v>
      </c>
      <c r="S514" s="61" t="s">
        <v>187</v>
      </c>
      <c r="T514" s="63" t="s">
        <v>188</v>
      </c>
      <c r="U514" s="98" t="s">
        <v>479</v>
      </c>
      <c r="V514" s="63"/>
      <c r="W514" s="63" t="s">
        <v>163</v>
      </c>
      <c r="X514" s="63" t="s">
        <v>29</v>
      </c>
      <c r="Y514" s="63"/>
      <c r="Z514" s="63"/>
      <c r="AA514" s="63"/>
      <c r="AB514" s="61" t="s">
        <v>189</v>
      </c>
      <c r="AC514" s="61" t="s">
        <v>191</v>
      </c>
      <c r="AD514" s="61" t="s">
        <v>196</v>
      </c>
      <c r="AE514" s="61" t="s">
        <v>53</v>
      </c>
      <c r="AF514" s="61" t="s">
        <v>512</v>
      </c>
      <c r="AG514" s="64"/>
      <c r="AH514" s="85" t="s">
        <v>498</v>
      </c>
      <c r="AI514" s="17">
        <v>17.049999999999997</v>
      </c>
      <c r="AJ514" s="17" t="s">
        <v>291</v>
      </c>
      <c r="AK514" s="17" t="s">
        <v>195</v>
      </c>
      <c r="AL514" s="17">
        <f t="shared" si="80"/>
        <v>50.175318343167397</v>
      </c>
      <c r="AM514" s="17" t="s">
        <v>21</v>
      </c>
      <c r="AN514" s="64"/>
      <c r="AO514" s="64"/>
      <c r="AP514" s="64"/>
      <c r="AQ514" s="64"/>
      <c r="AR514" s="64"/>
      <c r="AS514" s="64">
        <f t="shared" ref="AS514:AS520" si="81">SQRT(((AS498*AS498)+(AS506*AS506))/2)</f>
        <v>5.3621605670250689</v>
      </c>
      <c r="AT514" s="64"/>
      <c r="AU514" s="64"/>
      <c r="AV514" s="64"/>
      <c r="AW514" s="64"/>
      <c r="AX514" s="65"/>
      <c r="AY514" s="66"/>
      <c r="AZ514" s="19">
        <f t="shared" ref="AZ514:AZ520" si="82">AVERAGE(AY498,AY506)</f>
        <v>35.576332919677853</v>
      </c>
      <c r="BA514" s="66"/>
      <c r="BB514" s="82"/>
      <c r="BC514" s="66">
        <f t="shared" ref="BC514:BC520" si="83">SQRT(((BC498*BC498)+(BC506*BC506))/2)</f>
        <v>2.6569970774847049</v>
      </c>
      <c r="BD514" s="66"/>
      <c r="BE514" s="66"/>
      <c r="BF514" s="68"/>
      <c r="BG514" s="61"/>
      <c r="BH514" s="61"/>
      <c r="BI514" s="61"/>
      <c r="BJ514" s="61"/>
      <c r="BK514" s="61"/>
      <c r="BL514" s="61"/>
      <c r="BM514" s="61"/>
      <c r="BN514" s="61"/>
      <c r="BO514" s="61"/>
      <c r="BP514" s="48"/>
      <c r="BQ514" s="48"/>
      <c r="BR514" s="48"/>
      <c r="BS514" s="48"/>
      <c r="BT514" s="48"/>
      <c r="BU514" s="48"/>
      <c r="BV514" s="48"/>
      <c r="BW514" s="48"/>
      <c r="BX514" s="48"/>
      <c r="BY514" s="48"/>
      <c r="BZ514" s="48"/>
      <c r="CA514" s="48"/>
      <c r="CB514" s="48"/>
      <c r="CC514" s="48"/>
      <c r="CD514" s="48"/>
      <c r="CE514" s="48"/>
      <c r="CF514" s="48"/>
      <c r="CG514" s="48"/>
      <c r="CH514" s="47"/>
      <c r="CI514" s="47"/>
      <c r="CJ514" s="47"/>
      <c r="CK514" s="47"/>
      <c r="CL514" s="47"/>
      <c r="CM514" s="47"/>
      <c r="CN514" s="47"/>
      <c r="CO514" s="47"/>
      <c r="CP514" s="47"/>
      <c r="CQ514" s="48"/>
      <c r="CR514" s="48"/>
      <c r="CS514" s="48"/>
      <c r="CT514" s="48"/>
      <c r="CU514" s="48"/>
      <c r="CV514" s="48"/>
      <c r="CW514" s="48"/>
      <c r="CX514" s="48"/>
      <c r="CY514" s="48"/>
      <c r="CZ514" s="47"/>
      <c r="DA514" s="47"/>
      <c r="DB514" s="47"/>
      <c r="DC514" s="47"/>
      <c r="DD514" s="47"/>
      <c r="DE514" s="47"/>
      <c r="DF514" s="47"/>
      <c r="DG514" s="47"/>
      <c r="DH514" s="47"/>
    </row>
    <row r="515" spans="1:112" s="49" customFormat="1" x14ac:dyDescent="0.3">
      <c r="A515" s="118" t="s">
        <v>183</v>
      </c>
      <c r="B515" s="46" t="s">
        <v>184</v>
      </c>
      <c r="C515" s="61">
        <v>2010</v>
      </c>
      <c r="D515" s="46" t="s">
        <v>130</v>
      </c>
      <c r="E515" s="61"/>
      <c r="F515" s="47" t="s">
        <v>9</v>
      </c>
      <c r="G515" s="47"/>
      <c r="H515" s="61">
        <v>1</v>
      </c>
      <c r="I515" s="61">
        <v>2003</v>
      </c>
      <c r="J515" s="61"/>
      <c r="K515" s="62">
        <v>1</v>
      </c>
      <c r="L515" s="62">
        <v>3</v>
      </c>
      <c r="M515" s="62">
        <v>1</v>
      </c>
      <c r="N515" s="62">
        <v>1</v>
      </c>
      <c r="O515" s="62" t="s">
        <v>185</v>
      </c>
      <c r="P515" s="62" t="s">
        <v>186</v>
      </c>
      <c r="Q515" s="62" t="s">
        <v>263</v>
      </c>
      <c r="R515" s="61" t="s">
        <v>601</v>
      </c>
      <c r="S515" s="61" t="s">
        <v>187</v>
      </c>
      <c r="T515" s="63" t="s">
        <v>188</v>
      </c>
      <c r="U515" s="98" t="s">
        <v>479</v>
      </c>
      <c r="V515" s="63"/>
      <c r="W515" s="63" t="s">
        <v>163</v>
      </c>
      <c r="X515" s="63" t="s">
        <v>29</v>
      </c>
      <c r="Y515" s="63"/>
      <c r="Z515" s="63"/>
      <c r="AA515" s="63"/>
      <c r="AB515" s="61" t="s">
        <v>189</v>
      </c>
      <c r="AC515" s="61" t="s">
        <v>192</v>
      </c>
      <c r="AD515" s="61" t="s">
        <v>196</v>
      </c>
      <c r="AE515" s="61" t="s">
        <v>53</v>
      </c>
      <c r="AF515" s="61" t="s">
        <v>512</v>
      </c>
      <c r="AG515" s="64"/>
      <c r="AH515" s="85" t="s">
        <v>498</v>
      </c>
      <c r="AI515" s="17">
        <v>5.1999999999999957</v>
      </c>
      <c r="AJ515" s="17" t="s">
        <v>291</v>
      </c>
      <c r="AK515" s="17" t="s">
        <v>195</v>
      </c>
      <c r="AL515" s="17">
        <f t="shared" si="80"/>
        <v>47.583586081456247</v>
      </c>
      <c r="AM515" s="17" t="s">
        <v>21</v>
      </c>
      <c r="AN515" s="64"/>
      <c r="AO515" s="64"/>
      <c r="AP515" s="64"/>
      <c r="AQ515" s="64"/>
      <c r="AR515" s="64"/>
      <c r="AS515" s="64">
        <f t="shared" si="81"/>
        <v>3.9778051404746906</v>
      </c>
      <c r="AT515" s="64"/>
      <c r="AU515" s="64"/>
      <c r="AV515" s="64"/>
      <c r="AW515" s="64"/>
      <c r="AX515" s="65"/>
      <c r="AY515" s="66"/>
      <c r="AZ515" s="19">
        <f t="shared" si="82"/>
        <v>33.86335771960735</v>
      </c>
      <c r="BA515" s="66"/>
      <c r="BB515" s="82"/>
      <c r="BC515" s="66">
        <f t="shared" si="83"/>
        <v>5.0234109117810224</v>
      </c>
      <c r="BD515" s="66"/>
      <c r="BE515" s="66"/>
      <c r="BF515" s="68"/>
      <c r="BG515" s="61"/>
      <c r="BH515" s="61"/>
      <c r="BI515" s="61"/>
      <c r="BJ515" s="61"/>
      <c r="BK515" s="61"/>
      <c r="BL515" s="61"/>
      <c r="BM515" s="61"/>
      <c r="BN515" s="61"/>
      <c r="BO515" s="61"/>
      <c r="BP515" s="48"/>
      <c r="BQ515" s="48"/>
      <c r="BR515" s="48"/>
      <c r="BS515" s="48"/>
      <c r="BT515" s="48"/>
      <c r="BU515" s="48"/>
      <c r="BV515" s="48"/>
      <c r="BW515" s="48"/>
      <c r="BX515" s="48"/>
      <c r="BY515" s="48"/>
      <c r="BZ515" s="48"/>
      <c r="CA515" s="48"/>
      <c r="CB515" s="48"/>
      <c r="CC515" s="48"/>
      <c r="CD515" s="48"/>
      <c r="CE515" s="48"/>
      <c r="CF515" s="48"/>
      <c r="CG515" s="48"/>
      <c r="CH515" s="47"/>
      <c r="CI515" s="47"/>
      <c r="CJ515" s="47"/>
      <c r="CK515" s="47"/>
      <c r="CL515" s="47"/>
      <c r="CM515" s="47"/>
      <c r="CN515" s="47"/>
      <c r="CO515" s="47"/>
      <c r="CP515" s="47"/>
      <c r="CQ515" s="48"/>
      <c r="CR515" s="48"/>
      <c r="CS515" s="48"/>
      <c r="CT515" s="48"/>
      <c r="CU515" s="48"/>
      <c r="CV515" s="48"/>
      <c r="CW515" s="48"/>
      <c r="CX515" s="48"/>
      <c r="CY515" s="48"/>
      <c r="CZ515" s="47"/>
      <c r="DA515" s="47"/>
      <c r="DB515" s="47"/>
      <c r="DC515" s="47"/>
      <c r="DD515" s="47"/>
      <c r="DE515" s="47"/>
      <c r="DF515" s="47"/>
      <c r="DG515" s="47"/>
      <c r="DH515" s="47"/>
    </row>
    <row r="516" spans="1:112" s="49" customFormat="1" x14ac:dyDescent="0.3">
      <c r="A516" s="118" t="s">
        <v>183</v>
      </c>
      <c r="B516" s="46" t="s">
        <v>184</v>
      </c>
      <c r="C516" s="61">
        <v>2010</v>
      </c>
      <c r="D516" s="46" t="s">
        <v>130</v>
      </c>
      <c r="E516" s="61"/>
      <c r="F516" s="47" t="s">
        <v>9</v>
      </c>
      <c r="G516" s="47"/>
      <c r="H516" s="61">
        <v>1</v>
      </c>
      <c r="I516" s="61">
        <v>2003</v>
      </c>
      <c r="J516" s="61"/>
      <c r="K516" s="62">
        <v>1</v>
      </c>
      <c r="L516" s="62">
        <v>3</v>
      </c>
      <c r="M516" s="62">
        <v>1</v>
      </c>
      <c r="N516" s="62">
        <v>1</v>
      </c>
      <c r="O516" s="62" t="s">
        <v>185</v>
      </c>
      <c r="P516" s="62" t="s">
        <v>186</v>
      </c>
      <c r="Q516" s="62" t="s">
        <v>263</v>
      </c>
      <c r="R516" s="61" t="s">
        <v>601</v>
      </c>
      <c r="S516" s="61" t="s">
        <v>187</v>
      </c>
      <c r="T516" s="63" t="s">
        <v>188</v>
      </c>
      <c r="U516" s="98" t="s">
        <v>479</v>
      </c>
      <c r="V516" s="63"/>
      <c r="W516" s="63" t="s">
        <v>163</v>
      </c>
      <c r="X516" s="63" t="s">
        <v>29</v>
      </c>
      <c r="Y516" s="63"/>
      <c r="Z516" s="63"/>
      <c r="AA516" s="63"/>
      <c r="AB516" s="61" t="s">
        <v>189</v>
      </c>
      <c r="AC516" s="61" t="s">
        <v>193</v>
      </c>
      <c r="AD516" s="61" t="s">
        <v>196</v>
      </c>
      <c r="AE516" s="61" t="s">
        <v>53</v>
      </c>
      <c r="AF516" s="61" t="s">
        <v>512</v>
      </c>
      <c r="AG516" s="64"/>
      <c r="AH516" s="85" t="s">
        <v>498</v>
      </c>
      <c r="AI516" s="17">
        <v>52.55</v>
      </c>
      <c r="AJ516" s="17" t="s">
        <v>291</v>
      </c>
      <c r="AK516" s="17" t="s">
        <v>195</v>
      </c>
      <c r="AL516" s="17">
        <f t="shared" si="80"/>
        <v>48.530551535977253</v>
      </c>
      <c r="AM516" s="17" t="s">
        <v>21</v>
      </c>
      <c r="AN516" s="64"/>
      <c r="AO516" s="64"/>
      <c r="AP516" s="64"/>
      <c r="AQ516" s="64"/>
      <c r="AR516" s="64"/>
      <c r="AS516" s="64">
        <f t="shared" si="81"/>
        <v>8.255200599856618</v>
      </c>
      <c r="AT516" s="64"/>
      <c r="AU516" s="64"/>
      <c r="AV516" s="64"/>
      <c r="AW516" s="64"/>
      <c r="AX516" s="65"/>
      <c r="AY516" s="66"/>
      <c r="AZ516" s="19">
        <f t="shared" si="82"/>
        <v>36.713699470909198</v>
      </c>
      <c r="BA516" s="66"/>
      <c r="BB516" s="82"/>
      <c r="BC516" s="66">
        <f t="shared" si="83"/>
        <v>5.6611660649659843</v>
      </c>
      <c r="BD516" s="66"/>
      <c r="BE516" s="66"/>
      <c r="BF516" s="68"/>
      <c r="BG516" s="61"/>
      <c r="BH516" s="61"/>
      <c r="BI516" s="61"/>
      <c r="BJ516" s="61"/>
      <c r="BK516" s="61"/>
      <c r="BL516" s="61"/>
      <c r="BM516" s="61"/>
      <c r="BN516" s="61"/>
      <c r="BO516" s="61"/>
      <c r="BP516" s="48"/>
      <c r="BQ516" s="48"/>
      <c r="BR516" s="48"/>
      <c r="BS516" s="48"/>
      <c r="BT516" s="48"/>
      <c r="BU516" s="48"/>
      <c r="BV516" s="48"/>
      <c r="BW516" s="48"/>
      <c r="BX516" s="48"/>
      <c r="BY516" s="48"/>
      <c r="BZ516" s="48"/>
      <c r="CA516" s="48"/>
      <c r="CB516" s="48"/>
      <c r="CC516" s="48"/>
      <c r="CD516" s="48"/>
      <c r="CE516" s="48"/>
      <c r="CF516" s="48"/>
      <c r="CG516" s="48"/>
      <c r="CH516" s="47"/>
      <c r="CI516" s="47"/>
      <c r="CJ516" s="47"/>
      <c r="CK516" s="47"/>
      <c r="CL516" s="47"/>
      <c r="CM516" s="47"/>
      <c r="CN516" s="47"/>
      <c r="CO516" s="47"/>
      <c r="CP516" s="47"/>
      <c r="CQ516" s="48"/>
      <c r="CR516" s="48"/>
      <c r="CS516" s="48"/>
      <c r="CT516" s="48"/>
      <c r="CU516" s="48"/>
      <c r="CV516" s="48"/>
      <c r="CW516" s="48"/>
      <c r="CX516" s="48"/>
      <c r="CY516" s="48"/>
      <c r="CZ516" s="47"/>
      <c r="DA516" s="47"/>
      <c r="DB516" s="47"/>
      <c r="DC516" s="47"/>
      <c r="DD516" s="47"/>
      <c r="DE516" s="47"/>
      <c r="DF516" s="47"/>
      <c r="DG516" s="47"/>
      <c r="DH516" s="47"/>
    </row>
    <row r="517" spans="1:112" s="49" customFormat="1" x14ac:dyDescent="0.3">
      <c r="A517" s="118" t="s">
        <v>183</v>
      </c>
      <c r="B517" s="46" t="s">
        <v>184</v>
      </c>
      <c r="C517" s="61">
        <v>2010</v>
      </c>
      <c r="D517" s="46" t="s">
        <v>130</v>
      </c>
      <c r="E517" s="61"/>
      <c r="F517" s="47" t="s">
        <v>9</v>
      </c>
      <c r="G517" s="47"/>
      <c r="H517" s="61">
        <v>2</v>
      </c>
      <c r="I517" s="61">
        <v>2004</v>
      </c>
      <c r="J517" s="61"/>
      <c r="K517" s="62">
        <v>1</v>
      </c>
      <c r="L517" s="62">
        <v>3</v>
      </c>
      <c r="M517" s="62">
        <v>1</v>
      </c>
      <c r="N517" s="62">
        <v>1</v>
      </c>
      <c r="O517" s="62" t="s">
        <v>185</v>
      </c>
      <c r="P517" s="62" t="s">
        <v>186</v>
      </c>
      <c r="Q517" s="62" t="s">
        <v>263</v>
      </c>
      <c r="R517" s="61" t="s">
        <v>601</v>
      </c>
      <c r="S517" s="61" t="s">
        <v>187</v>
      </c>
      <c r="T517" s="63" t="s">
        <v>188</v>
      </c>
      <c r="U517" s="98" t="s">
        <v>479</v>
      </c>
      <c r="V517" s="63"/>
      <c r="W517" s="63" t="s">
        <v>163</v>
      </c>
      <c r="X517" s="63" t="s">
        <v>29</v>
      </c>
      <c r="Y517" s="63"/>
      <c r="Z517" s="63"/>
      <c r="AA517" s="63"/>
      <c r="AB517" s="61" t="s">
        <v>189</v>
      </c>
      <c r="AC517" s="61" t="s">
        <v>190</v>
      </c>
      <c r="AD517" s="61" t="s">
        <v>196</v>
      </c>
      <c r="AE517" s="61" t="s">
        <v>53</v>
      </c>
      <c r="AF517" s="61" t="s">
        <v>512</v>
      </c>
      <c r="AG517" s="64"/>
      <c r="AH517" s="85" t="s">
        <v>498</v>
      </c>
      <c r="AI517" s="17">
        <v>1.7999999999999989</v>
      </c>
      <c r="AJ517" s="17" t="s">
        <v>291</v>
      </c>
      <c r="AK517" s="17" t="s">
        <v>195</v>
      </c>
      <c r="AL517" s="17">
        <f t="shared" si="80"/>
        <v>26.883268144006152</v>
      </c>
      <c r="AM517" s="17" t="s">
        <v>21</v>
      </c>
      <c r="AN517" s="64"/>
      <c r="AO517" s="64"/>
      <c r="AP517" s="64"/>
      <c r="AQ517" s="64"/>
      <c r="AR517" s="64"/>
      <c r="AS517" s="64">
        <f t="shared" si="81"/>
        <v>3.2850535379685448</v>
      </c>
      <c r="AT517" s="64"/>
      <c r="AU517" s="64"/>
      <c r="AV517" s="64"/>
      <c r="AW517" s="64"/>
      <c r="AX517" s="65"/>
      <c r="AY517" s="66"/>
      <c r="AZ517" s="19">
        <f t="shared" si="82"/>
        <v>20.750174171746252</v>
      </c>
      <c r="BA517" s="66"/>
      <c r="BB517" s="82"/>
      <c r="BC517" s="66">
        <f t="shared" si="83"/>
        <v>2.4384949808648391</v>
      </c>
      <c r="BD517" s="66"/>
      <c r="BE517" s="66"/>
      <c r="BF517" s="68"/>
      <c r="BG517" s="61"/>
      <c r="BH517" s="61"/>
      <c r="BI517" s="61"/>
      <c r="BJ517" s="61"/>
      <c r="BK517" s="61"/>
      <c r="BL517" s="61"/>
      <c r="BM517" s="61"/>
      <c r="BN517" s="61"/>
      <c r="BO517" s="61"/>
      <c r="BP517" s="48"/>
      <c r="BQ517" s="48"/>
      <c r="BR517" s="48"/>
      <c r="BS517" s="48"/>
      <c r="BT517" s="48"/>
      <c r="BU517" s="48"/>
      <c r="BV517" s="48"/>
      <c r="BW517" s="48"/>
      <c r="BX517" s="48"/>
      <c r="BY517" s="48"/>
      <c r="BZ517" s="48"/>
      <c r="CA517" s="48"/>
      <c r="CB517" s="48"/>
      <c r="CC517" s="48"/>
      <c r="CD517" s="48"/>
      <c r="CE517" s="48"/>
      <c r="CF517" s="48"/>
      <c r="CG517" s="48"/>
      <c r="CH517" s="47"/>
      <c r="CI517" s="47"/>
      <c r="CJ517" s="47"/>
      <c r="CK517" s="47"/>
      <c r="CL517" s="47"/>
      <c r="CM517" s="47"/>
      <c r="CN517" s="47"/>
      <c r="CO517" s="47"/>
      <c r="CP517" s="47"/>
      <c r="CQ517" s="48"/>
      <c r="CR517" s="48"/>
      <c r="CS517" s="48"/>
      <c r="CT517" s="48"/>
      <c r="CU517" s="48"/>
      <c r="CV517" s="48"/>
      <c r="CW517" s="48"/>
      <c r="CX517" s="48"/>
      <c r="CY517" s="48"/>
      <c r="CZ517" s="47"/>
      <c r="DA517" s="47"/>
      <c r="DB517" s="47"/>
      <c r="DC517" s="47"/>
      <c r="DD517" s="47"/>
      <c r="DE517" s="47"/>
      <c r="DF517" s="47"/>
      <c r="DG517" s="47"/>
      <c r="DH517" s="47"/>
    </row>
    <row r="518" spans="1:112" s="49" customFormat="1" x14ac:dyDescent="0.3">
      <c r="A518" s="118" t="s">
        <v>183</v>
      </c>
      <c r="B518" s="46" t="s">
        <v>184</v>
      </c>
      <c r="C518" s="61">
        <v>2010</v>
      </c>
      <c r="D518" s="46" t="s">
        <v>130</v>
      </c>
      <c r="E518" s="61"/>
      <c r="F518" s="47" t="s">
        <v>9</v>
      </c>
      <c r="G518" s="47"/>
      <c r="H518" s="61">
        <v>2</v>
      </c>
      <c r="I518" s="61">
        <v>2004</v>
      </c>
      <c r="J518" s="61"/>
      <c r="K518" s="62">
        <v>1</v>
      </c>
      <c r="L518" s="62">
        <v>3</v>
      </c>
      <c r="M518" s="62">
        <v>1</v>
      </c>
      <c r="N518" s="62">
        <v>1</v>
      </c>
      <c r="O518" s="62" t="s">
        <v>185</v>
      </c>
      <c r="P518" s="62" t="s">
        <v>186</v>
      </c>
      <c r="Q518" s="62" t="s">
        <v>263</v>
      </c>
      <c r="R518" s="61" t="s">
        <v>601</v>
      </c>
      <c r="S518" s="61" t="s">
        <v>187</v>
      </c>
      <c r="T518" s="63" t="s">
        <v>188</v>
      </c>
      <c r="U518" s="98" t="s">
        <v>479</v>
      </c>
      <c r="V518" s="63"/>
      <c r="W518" s="63" t="s">
        <v>163</v>
      </c>
      <c r="X518" s="63" t="s">
        <v>29</v>
      </c>
      <c r="Y518" s="63"/>
      <c r="Z518" s="63"/>
      <c r="AA518" s="63"/>
      <c r="AB518" s="61" t="s">
        <v>189</v>
      </c>
      <c r="AC518" s="61" t="s">
        <v>191</v>
      </c>
      <c r="AD518" s="61" t="s">
        <v>196</v>
      </c>
      <c r="AE518" s="61" t="s">
        <v>53</v>
      </c>
      <c r="AF518" s="61" t="s">
        <v>512</v>
      </c>
      <c r="AG518" s="64"/>
      <c r="AH518" s="85" t="s">
        <v>498</v>
      </c>
      <c r="AI518" s="17">
        <v>17.049999999999997</v>
      </c>
      <c r="AJ518" s="17" t="s">
        <v>291</v>
      </c>
      <c r="AK518" s="17" t="s">
        <v>195</v>
      </c>
      <c r="AL518" s="17">
        <f t="shared" si="80"/>
        <v>37.116352641712254</v>
      </c>
      <c r="AM518" s="17" t="s">
        <v>21</v>
      </c>
      <c r="AN518" s="64"/>
      <c r="AO518" s="64"/>
      <c r="AP518" s="64"/>
      <c r="AQ518" s="64"/>
      <c r="AR518" s="64"/>
      <c r="AS518" s="64">
        <f t="shared" si="81"/>
        <v>4.5138003429399181</v>
      </c>
      <c r="AT518" s="64"/>
      <c r="AU518" s="64"/>
      <c r="AV518" s="64"/>
      <c r="AW518" s="64"/>
      <c r="AX518" s="65"/>
      <c r="AY518" s="66"/>
      <c r="AZ518" s="19">
        <f t="shared" si="82"/>
        <v>23.349315351837749</v>
      </c>
      <c r="BA518" s="66"/>
      <c r="BB518" s="82"/>
      <c r="BC518" s="66">
        <f t="shared" si="83"/>
        <v>2.5084544436404062</v>
      </c>
      <c r="BD518" s="66"/>
      <c r="BE518" s="66"/>
      <c r="BF518" s="68"/>
      <c r="BG518" s="61"/>
      <c r="BH518" s="61"/>
      <c r="BI518" s="61"/>
      <c r="BJ518" s="61"/>
      <c r="BK518" s="61"/>
      <c r="BL518" s="61"/>
      <c r="BM518" s="61"/>
      <c r="BN518" s="61"/>
      <c r="BO518" s="61"/>
      <c r="BP518" s="48"/>
      <c r="BQ518" s="48"/>
      <c r="BR518" s="48"/>
      <c r="BS518" s="48"/>
      <c r="BT518" s="48"/>
      <c r="BU518" s="48"/>
      <c r="BV518" s="48"/>
      <c r="BW518" s="48"/>
      <c r="BX518" s="48"/>
      <c r="BY518" s="48"/>
      <c r="BZ518" s="48"/>
      <c r="CA518" s="48"/>
      <c r="CB518" s="48"/>
      <c r="CC518" s="48"/>
      <c r="CD518" s="48"/>
      <c r="CE518" s="48"/>
      <c r="CF518" s="48"/>
      <c r="CG518" s="48"/>
      <c r="CH518" s="47"/>
      <c r="CI518" s="47"/>
      <c r="CJ518" s="47"/>
      <c r="CK518" s="47"/>
      <c r="CL518" s="47"/>
      <c r="CM518" s="47"/>
      <c r="CN518" s="47"/>
      <c r="CO518" s="47"/>
      <c r="CP518" s="47"/>
      <c r="CQ518" s="48"/>
      <c r="CR518" s="48"/>
      <c r="CS518" s="48"/>
      <c r="CT518" s="48"/>
      <c r="CU518" s="48"/>
      <c r="CV518" s="48"/>
      <c r="CW518" s="48"/>
      <c r="CX518" s="48"/>
      <c r="CY518" s="48"/>
      <c r="CZ518" s="47"/>
      <c r="DA518" s="47"/>
      <c r="DB518" s="47"/>
      <c r="DC518" s="47"/>
      <c r="DD518" s="47"/>
      <c r="DE518" s="47"/>
      <c r="DF518" s="47"/>
      <c r="DG518" s="47"/>
      <c r="DH518" s="47"/>
    </row>
    <row r="519" spans="1:112" s="49" customFormat="1" x14ac:dyDescent="0.3">
      <c r="A519" s="118" t="s">
        <v>183</v>
      </c>
      <c r="B519" s="46" t="s">
        <v>184</v>
      </c>
      <c r="C519" s="61">
        <v>2010</v>
      </c>
      <c r="D519" s="46" t="s">
        <v>130</v>
      </c>
      <c r="E519" s="61"/>
      <c r="F519" s="47" t="s">
        <v>9</v>
      </c>
      <c r="G519" s="47"/>
      <c r="H519" s="61">
        <v>2</v>
      </c>
      <c r="I519" s="61">
        <v>2004</v>
      </c>
      <c r="J519" s="61"/>
      <c r="K519" s="62">
        <v>1</v>
      </c>
      <c r="L519" s="62">
        <v>3</v>
      </c>
      <c r="M519" s="62">
        <v>1</v>
      </c>
      <c r="N519" s="62">
        <v>1</v>
      </c>
      <c r="O519" s="62" t="s">
        <v>185</v>
      </c>
      <c r="P519" s="62" t="s">
        <v>186</v>
      </c>
      <c r="Q519" s="62" t="s">
        <v>263</v>
      </c>
      <c r="R519" s="61" t="s">
        <v>601</v>
      </c>
      <c r="S519" s="61" t="s">
        <v>187</v>
      </c>
      <c r="T519" s="63" t="s">
        <v>188</v>
      </c>
      <c r="U519" s="98" t="s">
        <v>479</v>
      </c>
      <c r="V519" s="63"/>
      <c r="W519" s="63" t="s">
        <v>163</v>
      </c>
      <c r="X519" s="63" t="s">
        <v>29</v>
      </c>
      <c r="Y519" s="63"/>
      <c r="Z519" s="63"/>
      <c r="AA519" s="63"/>
      <c r="AB519" s="61" t="s">
        <v>189</v>
      </c>
      <c r="AC519" s="61" t="s">
        <v>192</v>
      </c>
      <c r="AD519" s="61" t="s">
        <v>196</v>
      </c>
      <c r="AE519" s="61" t="s">
        <v>53</v>
      </c>
      <c r="AF519" s="61" t="s">
        <v>512</v>
      </c>
      <c r="AG519" s="64"/>
      <c r="AH519" s="85" t="s">
        <v>498</v>
      </c>
      <c r="AI519" s="17">
        <v>5.1999999999999957</v>
      </c>
      <c r="AJ519" s="17" t="s">
        <v>291</v>
      </c>
      <c r="AK519" s="17" t="s">
        <v>195</v>
      </c>
      <c r="AL519" s="17">
        <f t="shared" si="80"/>
        <v>30.743056133331152</v>
      </c>
      <c r="AM519" s="17" t="s">
        <v>21</v>
      </c>
      <c r="AN519" s="64"/>
      <c r="AO519" s="64"/>
      <c r="AP519" s="64"/>
      <c r="AQ519" s="64"/>
      <c r="AR519" s="64"/>
      <c r="AS519" s="64">
        <f t="shared" si="81"/>
        <v>3.4921091395460935</v>
      </c>
      <c r="AT519" s="64"/>
      <c r="AU519" s="64"/>
      <c r="AV519" s="64"/>
      <c r="AW519" s="64"/>
      <c r="AX519" s="65"/>
      <c r="AY519" s="66"/>
      <c r="AZ519" s="19">
        <f t="shared" si="82"/>
        <v>21.6776184530348</v>
      </c>
      <c r="BA519" s="66"/>
      <c r="BB519" s="82"/>
      <c r="BC519" s="66">
        <f t="shared" si="83"/>
        <v>2.5832597777639417</v>
      </c>
      <c r="BD519" s="66"/>
      <c r="BE519" s="66"/>
      <c r="BF519" s="68"/>
      <c r="BG519" s="61"/>
      <c r="BH519" s="61"/>
      <c r="BI519" s="61"/>
      <c r="BJ519" s="61"/>
      <c r="BK519" s="61"/>
      <c r="BL519" s="61"/>
      <c r="BM519" s="61"/>
      <c r="BN519" s="61"/>
      <c r="BO519" s="61"/>
      <c r="BP519" s="48"/>
      <c r="BQ519" s="48"/>
      <c r="BR519" s="48"/>
      <c r="BS519" s="48"/>
      <c r="BT519" s="48"/>
      <c r="BU519" s="48"/>
      <c r="BV519" s="48"/>
      <c r="BW519" s="48"/>
      <c r="BX519" s="48"/>
      <c r="BY519" s="48"/>
      <c r="BZ519" s="48"/>
      <c r="CA519" s="48"/>
      <c r="CB519" s="48"/>
      <c r="CC519" s="48"/>
      <c r="CD519" s="48"/>
      <c r="CE519" s="48"/>
      <c r="CF519" s="48"/>
      <c r="CG519" s="48"/>
      <c r="CH519" s="47"/>
      <c r="CI519" s="47"/>
      <c r="CJ519" s="47"/>
      <c r="CK519" s="47"/>
      <c r="CL519" s="47"/>
      <c r="CM519" s="47"/>
      <c r="CN519" s="47"/>
      <c r="CO519" s="47"/>
      <c r="CP519" s="47"/>
      <c r="CQ519" s="48"/>
      <c r="CR519" s="48"/>
      <c r="CS519" s="48"/>
      <c r="CT519" s="48"/>
      <c r="CU519" s="48"/>
      <c r="CV519" s="48"/>
      <c r="CW519" s="48"/>
      <c r="CX519" s="48"/>
      <c r="CY519" s="48"/>
      <c r="CZ519" s="47"/>
      <c r="DA519" s="47"/>
      <c r="DB519" s="47"/>
      <c r="DC519" s="47"/>
      <c r="DD519" s="47"/>
      <c r="DE519" s="47"/>
      <c r="DF519" s="47"/>
      <c r="DG519" s="47"/>
      <c r="DH519" s="47"/>
    </row>
    <row r="520" spans="1:112" s="49" customFormat="1" x14ac:dyDescent="0.3">
      <c r="A520" s="118" t="s">
        <v>183</v>
      </c>
      <c r="B520" s="46" t="s">
        <v>184</v>
      </c>
      <c r="C520" s="61">
        <v>2010</v>
      </c>
      <c r="D520" s="46" t="s">
        <v>130</v>
      </c>
      <c r="E520" s="61"/>
      <c r="F520" s="47" t="s">
        <v>9</v>
      </c>
      <c r="G520" s="47"/>
      <c r="H520" s="61">
        <v>2</v>
      </c>
      <c r="I520" s="61">
        <v>2004</v>
      </c>
      <c r="J520" s="61"/>
      <c r="K520" s="62">
        <v>1</v>
      </c>
      <c r="L520" s="62">
        <v>3</v>
      </c>
      <c r="M520" s="62">
        <v>1</v>
      </c>
      <c r="N520" s="62">
        <v>1</v>
      </c>
      <c r="O520" s="62" t="s">
        <v>185</v>
      </c>
      <c r="P520" s="62" t="s">
        <v>186</v>
      </c>
      <c r="Q520" s="62" t="s">
        <v>263</v>
      </c>
      <c r="R520" s="61" t="s">
        <v>601</v>
      </c>
      <c r="S520" s="61" t="s">
        <v>187</v>
      </c>
      <c r="T520" s="63" t="s">
        <v>188</v>
      </c>
      <c r="U520" s="98" t="s">
        <v>479</v>
      </c>
      <c r="V520" s="63"/>
      <c r="W520" s="63" t="s">
        <v>163</v>
      </c>
      <c r="X520" s="63" t="s">
        <v>29</v>
      </c>
      <c r="Y520" s="63"/>
      <c r="Z520" s="63"/>
      <c r="AA520" s="63"/>
      <c r="AB520" s="61" t="s">
        <v>189</v>
      </c>
      <c r="AC520" s="61" t="s">
        <v>193</v>
      </c>
      <c r="AD520" s="61" t="s">
        <v>196</v>
      </c>
      <c r="AE520" s="61" t="s">
        <v>53</v>
      </c>
      <c r="AF520" s="61" t="s">
        <v>512</v>
      </c>
      <c r="AG520" s="64"/>
      <c r="AH520" s="85" t="s">
        <v>498</v>
      </c>
      <c r="AI520" s="17">
        <v>52.55</v>
      </c>
      <c r="AJ520" s="17" t="s">
        <v>291</v>
      </c>
      <c r="AK520" s="17" t="s">
        <v>195</v>
      </c>
      <c r="AL520" s="17">
        <f t="shared" si="80"/>
        <v>34.9319820416544</v>
      </c>
      <c r="AM520" s="17" t="s">
        <v>21</v>
      </c>
      <c r="AN520" s="64"/>
      <c r="AO520" s="64"/>
      <c r="AP520" s="64"/>
      <c r="AQ520" s="64"/>
      <c r="AR520" s="64"/>
      <c r="AS520" s="64">
        <f t="shared" si="81"/>
        <v>4.769487026164688</v>
      </c>
      <c r="AT520" s="64"/>
      <c r="AU520" s="64"/>
      <c r="AV520" s="64"/>
      <c r="AW520" s="64"/>
      <c r="AX520" s="65"/>
      <c r="AY520" s="66"/>
      <c r="AZ520" s="19">
        <f t="shared" si="82"/>
        <v>18.186649903789451</v>
      </c>
      <c r="BA520" s="66"/>
      <c r="BB520" s="82"/>
      <c r="BC520" s="66">
        <f t="shared" si="83"/>
        <v>2.3699808992731479</v>
      </c>
      <c r="BD520" s="66"/>
      <c r="BE520" s="66"/>
      <c r="BF520" s="68"/>
      <c r="BG520" s="61"/>
      <c r="BH520" s="61"/>
      <c r="BI520" s="61"/>
      <c r="BJ520" s="61"/>
      <c r="BK520" s="61"/>
      <c r="BL520" s="61"/>
      <c r="BM520" s="61"/>
      <c r="BN520" s="61"/>
      <c r="BO520" s="61"/>
      <c r="BP520" s="48"/>
      <c r="BQ520" s="48"/>
      <c r="BR520" s="48"/>
      <c r="BS520" s="48"/>
      <c r="BT520" s="48"/>
      <c r="BU520" s="48"/>
      <c r="BV520" s="48"/>
      <c r="BW520" s="48"/>
      <c r="BX520" s="48"/>
      <c r="BY520" s="48"/>
      <c r="BZ520" s="48"/>
      <c r="CA520" s="48"/>
      <c r="CB520" s="48"/>
      <c r="CC520" s="48"/>
      <c r="CD520" s="48"/>
      <c r="CE520" s="48"/>
      <c r="CF520" s="48"/>
      <c r="CG520" s="48"/>
      <c r="CH520" s="47"/>
      <c r="CI520" s="47"/>
      <c r="CJ520" s="47"/>
      <c r="CK520" s="47"/>
      <c r="CL520" s="47"/>
      <c r="CM520" s="47"/>
      <c r="CN520" s="47"/>
      <c r="CO520" s="47"/>
      <c r="CP520" s="47"/>
      <c r="CQ520" s="48"/>
      <c r="CR520" s="48"/>
      <c r="CS520" s="48"/>
      <c r="CT520" s="48"/>
      <c r="CU520" s="48"/>
      <c r="CV520" s="48"/>
      <c r="CW520" s="48"/>
      <c r="CX520" s="48"/>
      <c r="CY520" s="48"/>
      <c r="CZ520" s="47"/>
      <c r="DA520" s="47"/>
      <c r="DB520" s="47"/>
      <c r="DC520" s="47"/>
      <c r="DD520" s="47"/>
      <c r="DE520" s="47"/>
      <c r="DF520" s="47"/>
      <c r="DG520" s="47"/>
      <c r="DH520" s="47"/>
    </row>
    <row r="521" spans="1:112" x14ac:dyDescent="0.3">
      <c r="AH521" s="85"/>
      <c r="BB521" s="83"/>
    </row>
    <row r="522" spans="1:112" x14ac:dyDescent="0.3">
      <c r="A522" s="84" t="s">
        <v>183</v>
      </c>
      <c r="B522" s="11" t="s">
        <v>184</v>
      </c>
      <c r="C522" s="12">
        <v>2010</v>
      </c>
      <c r="D522" s="11" t="s">
        <v>130</v>
      </c>
      <c r="F522" s="13" t="s">
        <v>9</v>
      </c>
      <c r="H522" s="12">
        <v>1</v>
      </c>
      <c r="I522" s="12">
        <v>2003</v>
      </c>
      <c r="K522" s="14">
        <v>1</v>
      </c>
      <c r="L522" s="14">
        <v>3</v>
      </c>
      <c r="M522" s="14">
        <v>1</v>
      </c>
      <c r="N522" s="14">
        <v>1</v>
      </c>
      <c r="O522" s="14" t="s">
        <v>185</v>
      </c>
      <c r="P522" s="14" t="s">
        <v>186</v>
      </c>
      <c r="Q522" s="14" t="s">
        <v>263</v>
      </c>
      <c r="R522" s="16" t="s">
        <v>73</v>
      </c>
      <c r="S522" s="12" t="s">
        <v>187</v>
      </c>
      <c r="T522" s="15" t="s">
        <v>188</v>
      </c>
      <c r="U522" s="35" t="s">
        <v>479</v>
      </c>
      <c r="W522" s="15" t="s">
        <v>163</v>
      </c>
      <c r="X522" s="15" t="s">
        <v>29</v>
      </c>
      <c r="AB522" s="12" t="s">
        <v>189</v>
      </c>
      <c r="AC522" s="12" t="s">
        <v>192</v>
      </c>
      <c r="AD522" s="12" t="s">
        <v>49</v>
      </c>
      <c r="AE522" s="16" t="s">
        <v>608</v>
      </c>
      <c r="AF522" s="12" t="s">
        <v>305</v>
      </c>
      <c r="AH522" s="85" t="s">
        <v>498</v>
      </c>
      <c r="AI522" s="17">
        <v>25</v>
      </c>
      <c r="AJ522" s="17" t="s">
        <v>291</v>
      </c>
      <c r="AK522" s="17" t="s">
        <v>93</v>
      </c>
      <c r="AL522" s="41">
        <v>2317.5675675675602</v>
      </c>
      <c r="AM522" s="41" t="s">
        <v>21</v>
      </c>
      <c r="AN522" s="41">
        <v>2709.45945945945</v>
      </c>
      <c r="AP522" s="17" t="s">
        <v>56</v>
      </c>
      <c r="AQ522" s="17" t="s">
        <v>34</v>
      </c>
      <c r="AR522" s="17">
        <f t="shared" ref="AR522:AR529" si="84">AN522-AL522</f>
        <v>391.89189189188983</v>
      </c>
      <c r="AS522" s="17">
        <f>AR522*SQRT(AV522)</f>
        <v>678.77666783104291</v>
      </c>
      <c r="AT522" s="17" t="s">
        <v>156</v>
      </c>
      <c r="AU522" s="17" t="s">
        <v>194</v>
      </c>
      <c r="AV522" s="17">
        <v>3</v>
      </c>
      <c r="AX522" s="18" t="s">
        <v>29</v>
      </c>
      <c r="AY522" s="19">
        <v>2918.9189189189101</v>
      </c>
      <c r="AZ522" s="20" t="s">
        <v>21</v>
      </c>
      <c r="BA522" s="19">
        <v>3277.0270270270198</v>
      </c>
      <c r="BB522" s="83">
        <f>BA522-AY522</f>
        <v>358.10810810810972</v>
      </c>
      <c r="BC522" s="23">
        <f t="shared" ref="BC522:BC541" si="85">BB522*SQRT(BE522)</f>
        <v>620.26143784561418</v>
      </c>
      <c r="BE522" s="19">
        <v>3</v>
      </c>
    </row>
    <row r="523" spans="1:112" x14ac:dyDescent="0.3">
      <c r="A523" s="84" t="s">
        <v>183</v>
      </c>
      <c r="B523" s="11" t="s">
        <v>184</v>
      </c>
      <c r="C523" s="12">
        <v>2010</v>
      </c>
      <c r="D523" s="11" t="s">
        <v>130</v>
      </c>
      <c r="F523" s="13" t="s">
        <v>9</v>
      </c>
      <c r="H523" s="12">
        <v>1</v>
      </c>
      <c r="I523" s="12">
        <v>2003</v>
      </c>
      <c r="K523" s="14">
        <v>1</v>
      </c>
      <c r="L523" s="14">
        <v>3</v>
      </c>
      <c r="M523" s="14">
        <v>1</v>
      </c>
      <c r="N523" s="14">
        <v>1</v>
      </c>
      <c r="O523" s="14" t="s">
        <v>185</v>
      </c>
      <c r="P523" s="14" t="s">
        <v>186</v>
      </c>
      <c r="Q523" s="14" t="s">
        <v>263</v>
      </c>
      <c r="R523" s="16" t="s">
        <v>73</v>
      </c>
      <c r="S523" s="12" t="s">
        <v>187</v>
      </c>
      <c r="T523" s="15" t="s">
        <v>188</v>
      </c>
      <c r="U523" s="35" t="s">
        <v>479</v>
      </c>
      <c r="W523" s="15" t="s">
        <v>163</v>
      </c>
      <c r="X523" s="15" t="s">
        <v>29</v>
      </c>
      <c r="AB523" s="12" t="s">
        <v>189</v>
      </c>
      <c r="AC523" s="12" t="s">
        <v>193</v>
      </c>
      <c r="AD523" s="12" t="s">
        <v>49</v>
      </c>
      <c r="AE523" s="16" t="s">
        <v>608</v>
      </c>
      <c r="AF523" s="12" t="s">
        <v>305</v>
      </c>
      <c r="AH523" s="85" t="s">
        <v>498</v>
      </c>
      <c r="AI523" s="17">
        <v>55</v>
      </c>
      <c r="AJ523" s="17" t="s">
        <v>291</v>
      </c>
      <c r="AK523" s="17" t="s">
        <v>93</v>
      </c>
      <c r="AL523" s="41">
        <v>1398.6486486486299</v>
      </c>
      <c r="AM523" s="41" t="s">
        <v>21</v>
      </c>
      <c r="AN523" s="41">
        <v>1648.6486486486299</v>
      </c>
      <c r="AP523" s="17" t="s">
        <v>56</v>
      </c>
      <c r="AQ523" s="17" t="s">
        <v>34</v>
      </c>
      <c r="AR523" s="17">
        <f t="shared" si="84"/>
        <v>250</v>
      </c>
      <c r="AS523" s="17">
        <f t="shared" ref="AS523:AS541" si="86">AR523*SQRT(AV523)</f>
        <v>433.0127018922193</v>
      </c>
      <c r="AT523" s="17" t="s">
        <v>156</v>
      </c>
      <c r="AU523" s="17" t="s">
        <v>194</v>
      </c>
      <c r="AV523" s="17">
        <v>3</v>
      </c>
      <c r="AX523" s="18" t="s">
        <v>29</v>
      </c>
      <c r="AY523" s="19">
        <v>2918.9189189189101</v>
      </c>
      <c r="AZ523" s="20" t="s">
        <v>21</v>
      </c>
      <c r="BA523" s="19">
        <v>3277.0270270270198</v>
      </c>
      <c r="BB523" s="83">
        <f>BA523-AY523</f>
        <v>358.10810810810972</v>
      </c>
      <c r="BC523" s="23">
        <f t="shared" si="85"/>
        <v>620.26143784561418</v>
      </c>
      <c r="BE523" s="19">
        <v>3</v>
      </c>
    </row>
    <row r="524" spans="1:112" x14ac:dyDescent="0.3">
      <c r="A524" s="84" t="s">
        <v>183</v>
      </c>
      <c r="B524" s="11" t="s">
        <v>184</v>
      </c>
      <c r="C524" s="12">
        <v>2010</v>
      </c>
      <c r="D524" s="11" t="s">
        <v>130</v>
      </c>
      <c r="F524" s="13" t="s">
        <v>9</v>
      </c>
      <c r="H524" s="12">
        <v>2</v>
      </c>
      <c r="I524" s="12">
        <v>2004</v>
      </c>
      <c r="K524" s="14">
        <v>1</v>
      </c>
      <c r="L524" s="14">
        <v>3</v>
      </c>
      <c r="M524" s="14">
        <v>1</v>
      </c>
      <c r="N524" s="14">
        <v>1</v>
      </c>
      <c r="O524" s="14" t="s">
        <v>185</v>
      </c>
      <c r="P524" s="14" t="s">
        <v>186</v>
      </c>
      <c r="Q524" s="14" t="s">
        <v>263</v>
      </c>
      <c r="R524" s="16" t="s">
        <v>73</v>
      </c>
      <c r="S524" s="12" t="s">
        <v>187</v>
      </c>
      <c r="T524" s="15" t="s">
        <v>188</v>
      </c>
      <c r="U524" s="35" t="s">
        <v>479</v>
      </c>
      <c r="W524" s="15" t="s">
        <v>163</v>
      </c>
      <c r="X524" s="15" t="s">
        <v>29</v>
      </c>
      <c r="AB524" s="12" t="s">
        <v>189</v>
      </c>
      <c r="AC524" s="12" t="s">
        <v>192</v>
      </c>
      <c r="AD524" s="12" t="s">
        <v>49</v>
      </c>
      <c r="AE524" s="16" t="s">
        <v>608</v>
      </c>
      <c r="AF524" s="12" t="s">
        <v>305</v>
      </c>
      <c r="AH524" s="85" t="s">
        <v>498</v>
      </c>
      <c r="AI524" s="17">
        <v>25</v>
      </c>
      <c r="AJ524" s="17" t="s">
        <v>291</v>
      </c>
      <c r="AK524" s="17" t="s">
        <v>93</v>
      </c>
      <c r="AL524" s="41">
        <v>453.70521020187903</v>
      </c>
      <c r="AM524" s="41" t="s">
        <v>21</v>
      </c>
      <c r="AN524" s="41">
        <v>615.42263325039403</v>
      </c>
      <c r="AP524" s="17" t="s">
        <v>56</v>
      </c>
      <c r="AQ524" s="17" t="s">
        <v>34</v>
      </c>
      <c r="AR524" s="17">
        <f t="shared" si="84"/>
        <v>161.717423048515</v>
      </c>
      <c r="AS524" s="17">
        <f t="shared" si="86"/>
        <v>280.10279318913814</v>
      </c>
      <c r="AT524" s="17" t="s">
        <v>156</v>
      </c>
      <c r="AU524" s="17" t="s">
        <v>194</v>
      </c>
      <c r="AV524" s="17">
        <v>3</v>
      </c>
      <c r="AX524" s="18" t="s">
        <v>29</v>
      </c>
      <c r="AY524" s="19">
        <v>197.04073331540599</v>
      </c>
      <c r="AZ524" s="20" t="s">
        <v>21</v>
      </c>
      <c r="BA524" s="19">
        <v>216.842700033017</v>
      </c>
      <c r="BB524" s="83">
        <f t="shared" ref="BB524:BB529" si="87">AN524-AL524</f>
        <v>161.717423048515</v>
      </c>
      <c r="BC524" s="23">
        <f t="shared" si="85"/>
        <v>280.10279318913814</v>
      </c>
      <c r="BE524" s="19">
        <v>3</v>
      </c>
    </row>
    <row r="525" spans="1:112" x14ac:dyDescent="0.3">
      <c r="A525" s="84" t="s">
        <v>183</v>
      </c>
      <c r="B525" s="11" t="s">
        <v>184</v>
      </c>
      <c r="C525" s="12">
        <v>2010</v>
      </c>
      <c r="D525" s="11" t="s">
        <v>130</v>
      </c>
      <c r="F525" s="13" t="s">
        <v>9</v>
      </c>
      <c r="H525" s="12">
        <v>2</v>
      </c>
      <c r="I525" s="12">
        <v>2004</v>
      </c>
      <c r="K525" s="14">
        <v>1</v>
      </c>
      <c r="L525" s="14">
        <v>3</v>
      </c>
      <c r="M525" s="14">
        <v>1</v>
      </c>
      <c r="N525" s="14">
        <v>1</v>
      </c>
      <c r="O525" s="14" t="s">
        <v>185</v>
      </c>
      <c r="P525" s="14" t="s">
        <v>186</v>
      </c>
      <c r="Q525" s="14" t="s">
        <v>263</v>
      </c>
      <c r="R525" s="16" t="s">
        <v>73</v>
      </c>
      <c r="S525" s="12" t="s">
        <v>187</v>
      </c>
      <c r="T525" s="15" t="s">
        <v>188</v>
      </c>
      <c r="U525" s="35" t="s">
        <v>479</v>
      </c>
      <c r="W525" s="15" t="s">
        <v>163</v>
      </c>
      <c r="X525" s="15" t="s">
        <v>29</v>
      </c>
      <c r="AB525" s="12" t="s">
        <v>189</v>
      </c>
      <c r="AC525" s="12" t="s">
        <v>193</v>
      </c>
      <c r="AD525" s="12" t="s">
        <v>49</v>
      </c>
      <c r="AE525" s="16" t="s">
        <v>608</v>
      </c>
      <c r="AF525" s="12" t="s">
        <v>305</v>
      </c>
      <c r="AH525" s="85" t="s">
        <v>498</v>
      </c>
      <c r="AI525" s="17">
        <v>55</v>
      </c>
      <c r="AJ525" s="17" t="s">
        <v>291</v>
      </c>
      <c r="AK525" s="17" t="s">
        <v>93</v>
      </c>
      <c r="AL525" s="41">
        <v>264.83088202757699</v>
      </c>
      <c r="AM525" s="41" t="s">
        <v>21</v>
      </c>
      <c r="AN525" s="41">
        <v>302.78192852693502</v>
      </c>
      <c r="AP525" s="17" t="s">
        <v>56</v>
      </c>
      <c r="AQ525" s="17" t="s">
        <v>34</v>
      </c>
      <c r="AR525" s="17">
        <f t="shared" si="84"/>
        <v>37.951046499358029</v>
      </c>
      <c r="AS525" s="17">
        <f t="shared" si="86"/>
        <v>65.733140737297077</v>
      </c>
      <c r="AT525" s="17" t="s">
        <v>156</v>
      </c>
      <c r="AU525" s="17" t="s">
        <v>194</v>
      </c>
      <c r="AV525" s="17">
        <v>3</v>
      </c>
      <c r="AX525" s="18" t="s">
        <v>29</v>
      </c>
      <c r="AY525" s="19">
        <v>197.04073331540599</v>
      </c>
      <c r="AZ525" s="20" t="s">
        <v>21</v>
      </c>
      <c r="BA525" s="19">
        <v>216.842700033017</v>
      </c>
      <c r="BB525" s="83">
        <f t="shared" si="87"/>
        <v>37.951046499358029</v>
      </c>
      <c r="BC525" s="23">
        <f t="shared" si="85"/>
        <v>65.733140737297077</v>
      </c>
      <c r="BE525" s="19">
        <v>3</v>
      </c>
    </row>
    <row r="526" spans="1:112" x14ac:dyDescent="0.3">
      <c r="A526" s="84" t="s">
        <v>183</v>
      </c>
      <c r="B526" s="11" t="s">
        <v>184</v>
      </c>
      <c r="C526" s="12">
        <v>2010</v>
      </c>
      <c r="D526" s="11" t="s">
        <v>130</v>
      </c>
      <c r="F526" s="13" t="s">
        <v>9</v>
      </c>
      <c r="H526" s="12">
        <v>1</v>
      </c>
      <c r="I526" s="12">
        <v>2003</v>
      </c>
      <c r="K526" s="14">
        <v>1</v>
      </c>
      <c r="L526" s="14">
        <v>3</v>
      </c>
      <c r="M526" s="14">
        <v>1</v>
      </c>
      <c r="N526" s="14">
        <v>1</v>
      </c>
      <c r="O526" s="14" t="s">
        <v>185</v>
      </c>
      <c r="P526" s="14" t="s">
        <v>186</v>
      </c>
      <c r="Q526" s="14" t="s">
        <v>263</v>
      </c>
      <c r="R526" s="16" t="s">
        <v>73</v>
      </c>
      <c r="S526" s="12" t="s">
        <v>187</v>
      </c>
      <c r="T526" s="15" t="s">
        <v>188</v>
      </c>
      <c r="U526" s="35" t="s">
        <v>479</v>
      </c>
      <c r="W526" s="15" t="s">
        <v>163</v>
      </c>
      <c r="X526" s="15" t="s">
        <v>29</v>
      </c>
      <c r="AB526" s="12" t="s">
        <v>189</v>
      </c>
      <c r="AC526" s="12" t="s">
        <v>192</v>
      </c>
      <c r="AD526" s="12" t="s">
        <v>49</v>
      </c>
      <c r="AE526" s="16" t="s">
        <v>609</v>
      </c>
      <c r="AF526" s="12" t="s">
        <v>106</v>
      </c>
      <c r="AH526" s="85" t="s">
        <v>498</v>
      </c>
      <c r="AI526" s="17">
        <v>25</v>
      </c>
      <c r="AJ526" s="17" t="s">
        <v>291</v>
      </c>
      <c r="AK526" s="17" t="s">
        <v>93</v>
      </c>
      <c r="AL526" s="41">
        <v>68.952183857967896</v>
      </c>
      <c r="AM526" s="41" t="s">
        <v>21</v>
      </c>
      <c r="AN526" s="41">
        <v>82.153360200413999</v>
      </c>
      <c r="AP526" s="17" t="s">
        <v>56</v>
      </c>
      <c r="AQ526" s="17" t="s">
        <v>34</v>
      </c>
      <c r="AR526" s="17">
        <f t="shared" si="84"/>
        <v>13.201176342446104</v>
      </c>
      <c r="AS526" s="17">
        <f t="shared" si="86"/>
        <v>22.865108144792931</v>
      </c>
      <c r="AT526" s="17" t="s">
        <v>156</v>
      </c>
      <c r="AU526" s="17" t="s">
        <v>194</v>
      </c>
      <c r="AV526" s="17">
        <v>3</v>
      </c>
      <c r="AX526" s="18" t="s">
        <v>29</v>
      </c>
      <c r="AY526" s="19">
        <v>118.189739679773</v>
      </c>
      <c r="AZ526" s="20" t="s">
        <v>21</v>
      </c>
      <c r="BA526" s="19">
        <v>131.39091602221899</v>
      </c>
      <c r="BB526" s="83">
        <f t="shared" si="87"/>
        <v>13.201176342446104</v>
      </c>
      <c r="BC526" s="23">
        <f t="shared" si="85"/>
        <v>22.865108144792931</v>
      </c>
      <c r="BE526" s="19">
        <v>3</v>
      </c>
    </row>
    <row r="527" spans="1:112" x14ac:dyDescent="0.3">
      <c r="A527" s="84" t="s">
        <v>183</v>
      </c>
      <c r="B527" s="11" t="s">
        <v>184</v>
      </c>
      <c r="C527" s="12">
        <v>2010</v>
      </c>
      <c r="D527" s="11" t="s">
        <v>130</v>
      </c>
      <c r="F527" s="13" t="s">
        <v>9</v>
      </c>
      <c r="H527" s="12">
        <v>1</v>
      </c>
      <c r="I527" s="12">
        <v>2003</v>
      </c>
      <c r="K527" s="14">
        <v>1</v>
      </c>
      <c r="L527" s="14">
        <v>3</v>
      </c>
      <c r="M527" s="14">
        <v>1</v>
      </c>
      <c r="N527" s="14">
        <v>1</v>
      </c>
      <c r="O527" s="14" t="s">
        <v>185</v>
      </c>
      <c r="P527" s="14" t="s">
        <v>186</v>
      </c>
      <c r="Q527" s="14" t="s">
        <v>263</v>
      </c>
      <c r="R527" s="16" t="s">
        <v>73</v>
      </c>
      <c r="S527" s="12" t="s">
        <v>187</v>
      </c>
      <c r="T527" s="15" t="s">
        <v>188</v>
      </c>
      <c r="U527" s="35" t="s">
        <v>479</v>
      </c>
      <c r="W527" s="15" t="s">
        <v>163</v>
      </c>
      <c r="X527" s="15" t="s">
        <v>29</v>
      </c>
      <c r="AB527" s="12" t="s">
        <v>189</v>
      </c>
      <c r="AC527" s="12" t="s">
        <v>193</v>
      </c>
      <c r="AD527" s="12" t="s">
        <v>49</v>
      </c>
      <c r="AE527" s="16" t="s">
        <v>609</v>
      </c>
      <c r="AF527" s="12" t="s">
        <v>106</v>
      </c>
      <c r="AH527" s="85" t="s">
        <v>498</v>
      </c>
      <c r="AI527" s="17">
        <v>55</v>
      </c>
      <c r="AJ527" s="17" t="s">
        <v>291</v>
      </c>
      <c r="AK527" s="17" t="s">
        <v>93</v>
      </c>
      <c r="AL527" s="41">
        <v>136.885960135061</v>
      </c>
      <c r="AM527" s="41" t="s">
        <v>21</v>
      </c>
      <c r="AN527" s="41">
        <v>178.13963620520599</v>
      </c>
      <c r="AP527" s="17" t="s">
        <v>56</v>
      </c>
      <c r="AQ527" s="17" t="s">
        <v>34</v>
      </c>
      <c r="AR527" s="17">
        <f t="shared" si="84"/>
        <v>41.253676070144991</v>
      </c>
      <c r="AS527" s="17">
        <f t="shared" si="86"/>
        <v>71.453462952479498</v>
      </c>
      <c r="AT527" s="17" t="s">
        <v>156</v>
      </c>
      <c r="AU527" s="17" t="s">
        <v>194</v>
      </c>
      <c r="AV527" s="17">
        <v>3</v>
      </c>
      <c r="AX527" s="18" t="s">
        <v>29</v>
      </c>
      <c r="AY527" s="19">
        <v>118.189739679773</v>
      </c>
      <c r="AZ527" s="20" t="s">
        <v>21</v>
      </c>
      <c r="BA527" s="19">
        <v>131.39091602221899</v>
      </c>
      <c r="BB527" s="83">
        <f t="shared" si="87"/>
        <v>41.253676070144991</v>
      </c>
      <c r="BC527" s="23">
        <f t="shared" si="85"/>
        <v>71.453462952479498</v>
      </c>
      <c r="BE527" s="19">
        <v>3</v>
      </c>
    </row>
    <row r="528" spans="1:112" x14ac:dyDescent="0.3">
      <c r="A528" s="84" t="s">
        <v>183</v>
      </c>
      <c r="B528" s="11" t="s">
        <v>184</v>
      </c>
      <c r="C528" s="12">
        <v>2010</v>
      </c>
      <c r="D528" s="11" t="s">
        <v>130</v>
      </c>
      <c r="F528" s="13" t="s">
        <v>9</v>
      </c>
      <c r="H528" s="12">
        <v>2</v>
      </c>
      <c r="I528" s="12">
        <v>2004</v>
      </c>
      <c r="K528" s="14">
        <v>1</v>
      </c>
      <c r="L528" s="14">
        <v>3</v>
      </c>
      <c r="M528" s="14">
        <v>1</v>
      </c>
      <c r="N528" s="14">
        <v>1</v>
      </c>
      <c r="O528" s="14" t="s">
        <v>185</v>
      </c>
      <c r="P528" s="14" t="s">
        <v>186</v>
      </c>
      <c r="Q528" s="14" t="s">
        <v>263</v>
      </c>
      <c r="R528" s="16" t="s">
        <v>73</v>
      </c>
      <c r="S528" s="12" t="s">
        <v>187</v>
      </c>
      <c r="T528" s="15" t="s">
        <v>188</v>
      </c>
      <c r="U528" s="35" t="s">
        <v>479</v>
      </c>
      <c r="W528" s="15" t="s">
        <v>163</v>
      </c>
      <c r="X528" s="15" t="s">
        <v>29</v>
      </c>
      <c r="AB528" s="12" t="s">
        <v>189</v>
      </c>
      <c r="AC528" s="12" t="s">
        <v>192</v>
      </c>
      <c r="AD528" s="12" t="s">
        <v>49</v>
      </c>
      <c r="AE528" s="16" t="s">
        <v>609</v>
      </c>
      <c r="AF528" s="12" t="s">
        <v>106</v>
      </c>
      <c r="AH528" s="85" t="s">
        <v>498</v>
      </c>
      <c r="AI528" s="17">
        <v>25</v>
      </c>
      <c r="AJ528" s="17" t="s">
        <v>291</v>
      </c>
      <c r="AK528" s="17" t="s">
        <v>93</v>
      </c>
      <c r="AL528" s="41">
        <v>18.541181384192502</v>
      </c>
      <c r="AM528" s="41" t="s">
        <v>21</v>
      </c>
      <c r="AN528" s="41">
        <v>29.693529242859</v>
      </c>
      <c r="AP528" s="17" t="s">
        <v>56</v>
      </c>
      <c r="AQ528" s="17" t="s">
        <v>34</v>
      </c>
      <c r="AR528" s="17">
        <f t="shared" si="84"/>
        <v>11.152347858666499</v>
      </c>
      <c r="AS528" s="17">
        <f t="shared" si="86"/>
        <v>19.316433114892348</v>
      </c>
      <c r="AT528" s="17" t="s">
        <v>156</v>
      </c>
      <c r="AU528" s="17" t="s">
        <v>194</v>
      </c>
      <c r="AV528" s="17">
        <v>3</v>
      </c>
      <c r="AX528" s="18" t="s">
        <v>29</v>
      </c>
      <c r="AY528" s="19">
        <v>37.959134161377598</v>
      </c>
      <c r="AZ528" s="20" t="s">
        <v>21</v>
      </c>
      <c r="BA528" s="19">
        <v>50.350631782117603</v>
      </c>
      <c r="BB528" s="83">
        <f t="shared" si="87"/>
        <v>11.152347858666499</v>
      </c>
      <c r="BC528" s="23">
        <f t="shared" si="85"/>
        <v>19.316433114892348</v>
      </c>
      <c r="BE528" s="19">
        <v>3</v>
      </c>
    </row>
    <row r="529" spans="1:112" x14ac:dyDescent="0.3">
      <c r="A529" s="84" t="s">
        <v>183</v>
      </c>
      <c r="B529" s="11" t="s">
        <v>184</v>
      </c>
      <c r="C529" s="12">
        <v>2010</v>
      </c>
      <c r="D529" s="11" t="s">
        <v>130</v>
      </c>
      <c r="F529" s="13" t="s">
        <v>9</v>
      </c>
      <c r="H529" s="12">
        <v>2</v>
      </c>
      <c r="I529" s="12">
        <v>2004</v>
      </c>
      <c r="K529" s="14">
        <v>1</v>
      </c>
      <c r="L529" s="14">
        <v>3</v>
      </c>
      <c r="M529" s="14">
        <v>1</v>
      </c>
      <c r="N529" s="14">
        <v>1</v>
      </c>
      <c r="O529" s="14" t="s">
        <v>185</v>
      </c>
      <c r="P529" s="14" t="s">
        <v>186</v>
      </c>
      <c r="Q529" s="14" t="s">
        <v>263</v>
      </c>
      <c r="R529" s="16" t="s">
        <v>73</v>
      </c>
      <c r="S529" s="12" t="s">
        <v>187</v>
      </c>
      <c r="T529" s="15" t="s">
        <v>188</v>
      </c>
      <c r="U529" s="35" t="s">
        <v>479</v>
      </c>
      <c r="W529" s="15" t="s">
        <v>163</v>
      </c>
      <c r="X529" s="15" t="s">
        <v>29</v>
      </c>
      <c r="AB529" s="12" t="s">
        <v>189</v>
      </c>
      <c r="AC529" s="12" t="s">
        <v>193</v>
      </c>
      <c r="AD529" s="12" t="s">
        <v>49</v>
      </c>
      <c r="AE529" s="16" t="s">
        <v>609</v>
      </c>
      <c r="AF529" s="12" t="s">
        <v>106</v>
      </c>
      <c r="AH529" s="85" t="s">
        <v>498</v>
      </c>
      <c r="AI529" s="17">
        <v>55</v>
      </c>
      <c r="AJ529" s="17" t="s">
        <v>291</v>
      </c>
      <c r="AK529" s="17" t="s">
        <v>93</v>
      </c>
      <c r="AL529" s="41">
        <v>18.783790631289801</v>
      </c>
      <c r="AM529" s="41" t="s">
        <v>21</v>
      </c>
      <c r="AN529" s="41">
        <v>29.936138489956299</v>
      </c>
      <c r="AP529" s="17" t="s">
        <v>56</v>
      </c>
      <c r="AQ529" s="17" t="s">
        <v>34</v>
      </c>
      <c r="AR529" s="17">
        <f t="shared" si="84"/>
        <v>11.152347858666499</v>
      </c>
      <c r="AS529" s="17">
        <f t="shared" si="86"/>
        <v>19.316433114892348</v>
      </c>
      <c r="AT529" s="17" t="s">
        <v>156</v>
      </c>
      <c r="AU529" s="17" t="s">
        <v>194</v>
      </c>
      <c r="AV529" s="17">
        <v>3</v>
      </c>
      <c r="AX529" s="18" t="s">
        <v>29</v>
      </c>
      <c r="AY529" s="19">
        <v>37.959134161377598</v>
      </c>
      <c r="AZ529" s="20" t="s">
        <v>21</v>
      </c>
      <c r="BA529" s="19">
        <v>50.350631782117603</v>
      </c>
      <c r="BB529" s="83">
        <f t="shared" si="87"/>
        <v>11.152347858666499</v>
      </c>
      <c r="BC529" s="23">
        <f t="shared" si="85"/>
        <v>19.316433114892348</v>
      </c>
      <c r="BE529" s="19">
        <v>3</v>
      </c>
    </row>
    <row r="530" spans="1:112" s="49" customFormat="1" x14ac:dyDescent="0.3">
      <c r="A530" s="118" t="s">
        <v>183</v>
      </c>
      <c r="B530" s="46" t="s">
        <v>184</v>
      </c>
      <c r="C530" s="61">
        <v>2010</v>
      </c>
      <c r="D530" s="46" t="s">
        <v>130</v>
      </c>
      <c r="E530" s="61"/>
      <c r="F530" s="47" t="s">
        <v>9</v>
      </c>
      <c r="G530" s="47"/>
      <c r="H530" s="61">
        <v>1</v>
      </c>
      <c r="I530" s="61">
        <v>2003</v>
      </c>
      <c r="J530" s="61"/>
      <c r="K530" s="62">
        <v>1</v>
      </c>
      <c r="L530" s="62">
        <v>3</v>
      </c>
      <c r="M530" s="62">
        <v>1</v>
      </c>
      <c r="N530" s="62">
        <v>1</v>
      </c>
      <c r="O530" s="62" t="s">
        <v>185</v>
      </c>
      <c r="P530" s="62" t="s">
        <v>186</v>
      </c>
      <c r="Q530" s="62" t="s">
        <v>263</v>
      </c>
      <c r="R530" s="61" t="s">
        <v>73</v>
      </c>
      <c r="S530" s="61" t="s">
        <v>187</v>
      </c>
      <c r="T530" s="63" t="s">
        <v>188</v>
      </c>
      <c r="U530" s="98" t="s">
        <v>479</v>
      </c>
      <c r="V530" s="63"/>
      <c r="W530" s="63" t="s">
        <v>163</v>
      </c>
      <c r="X530" s="63" t="s">
        <v>29</v>
      </c>
      <c r="Y530" s="63"/>
      <c r="Z530" s="63"/>
      <c r="AA530" s="63"/>
      <c r="AB530" s="61"/>
      <c r="AC530" s="61" t="s">
        <v>192</v>
      </c>
      <c r="AD530" s="61" t="s">
        <v>49</v>
      </c>
      <c r="AE530" s="61" t="s">
        <v>53</v>
      </c>
      <c r="AF530" s="61" t="s">
        <v>515</v>
      </c>
      <c r="AG530" s="64"/>
      <c r="AH530" s="100" t="s">
        <v>516</v>
      </c>
      <c r="AI530" s="64">
        <v>25</v>
      </c>
      <c r="AJ530" s="64" t="s">
        <v>291</v>
      </c>
      <c r="AK530" s="64" t="s">
        <v>93</v>
      </c>
      <c r="AL530" s="71">
        <f>AVERAGE(AL522,AL526)</f>
        <v>1193.2598757127641</v>
      </c>
      <c r="AM530" s="41" t="s">
        <v>21</v>
      </c>
      <c r="AN530" s="71"/>
      <c r="AO530" s="64"/>
      <c r="AP530" s="17" t="s">
        <v>56</v>
      </c>
      <c r="AQ530" s="17" t="s">
        <v>34</v>
      </c>
      <c r="AR530" s="64"/>
      <c r="AS530" s="64">
        <f>SQRT(((AS522*AS522)+(AS526*AS526))/2)</f>
        <v>480.23982444310417</v>
      </c>
      <c r="AT530" s="17" t="s">
        <v>156</v>
      </c>
      <c r="AU530" s="17" t="s">
        <v>194</v>
      </c>
      <c r="AV530" s="17">
        <v>3</v>
      </c>
      <c r="AW530" s="64"/>
      <c r="AX530" s="18" t="s">
        <v>29</v>
      </c>
      <c r="AY530" s="66">
        <f>AVERAGE(AY522,AY526)</f>
        <v>1518.5543292993416</v>
      </c>
      <c r="AZ530" s="20" t="s">
        <v>21</v>
      </c>
      <c r="BA530" s="66"/>
      <c r="BB530" s="82"/>
      <c r="BC530" s="66">
        <f>SQRT(((BC522*BC522)+(BC526*BC526))/2)</f>
        <v>438.88897482665351</v>
      </c>
      <c r="BD530" s="66"/>
      <c r="BE530" s="19">
        <v>3</v>
      </c>
      <c r="BF530" s="68"/>
      <c r="BG530" s="61"/>
      <c r="BH530" s="61"/>
      <c r="BI530" s="61"/>
      <c r="BJ530" s="61"/>
      <c r="BK530" s="61"/>
      <c r="BL530" s="61"/>
      <c r="BM530" s="61"/>
      <c r="BN530" s="61"/>
      <c r="BO530" s="61"/>
      <c r="BP530" s="48"/>
      <c r="BQ530" s="48"/>
      <c r="BR530" s="48"/>
      <c r="BS530" s="48"/>
      <c r="BT530" s="48"/>
      <c r="BU530" s="48"/>
      <c r="BV530" s="48"/>
      <c r="BW530" s="48"/>
      <c r="BX530" s="48"/>
      <c r="BY530" s="48"/>
      <c r="BZ530" s="48"/>
      <c r="CA530" s="48"/>
      <c r="CB530" s="48"/>
      <c r="CC530" s="48"/>
      <c r="CD530" s="48"/>
      <c r="CE530" s="48"/>
      <c r="CF530" s="48"/>
      <c r="CG530" s="48"/>
      <c r="CH530" s="47"/>
      <c r="CI530" s="47"/>
      <c r="CJ530" s="47"/>
      <c r="CK530" s="47"/>
      <c r="CL530" s="47"/>
      <c r="CM530" s="47"/>
      <c r="CN530" s="47"/>
      <c r="CO530" s="47"/>
      <c r="CP530" s="47"/>
      <c r="CQ530" s="48"/>
      <c r="CR530" s="48"/>
      <c r="CS530" s="48"/>
      <c r="CT530" s="48"/>
      <c r="CU530" s="48"/>
      <c r="CV530" s="48"/>
      <c r="CW530" s="48"/>
      <c r="CX530" s="48"/>
      <c r="CY530" s="48"/>
      <c r="CZ530" s="47"/>
      <c r="DA530" s="47"/>
      <c r="DB530" s="47"/>
      <c r="DC530" s="47"/>
      <c r="DD530" s="47"/>
      <c r="DE530" s="47"/>
      <c r="DF530" s="47"/>
      <c r="DG530" s="47"/>
      <c r="DH530" s="47"/>
    </row>
    <row r="531" spans="1:112" s="49" customFormat="1" x14ac:dyDescent="0.3">
      <c r="A531" s="118" t="s">
        <v>183</v>
      </c>
      <c r="B531" s="46" t="s">
        <v>184</v>
      </c>
      <c r="C531" s="61">
        <v>2010</v>
      </c>
      <c r="D531" s="46" t="s">
        <v>130</v>
      </c>
      <c r="E531" s="61"/>
      <c r="F531" s="47" t="s">
        <v>9</v>
      </c>
      <c r="G531" s="47"/>
      <c r="H531" s="61">
        <v>1</v>
      </c>
      <c r="I531" s="61">
        <v>2003</v>
      </c>
      <c r="J531" s="61"/>
      <c r="K531" s="62">
        <v>1</v>
      </c>
      <c r="L531" s="62">
        <v>3</v>
      </c>
      <c r="M531" s="62">
        <v>1</v>
      </c>
      <c r="N531" s="62">
        <v>1</v>
      </c>
      <c r="O531" s="62" t="s">
        <v>185</v>
      </c>
      <c r="P531" s="62" t="s">
        <v>186</v>
      </c>
      <c r="Q531" s="62" t="s">
        <v>263</v>
      </c>
      <c r="R531" s="61" t="s">
        <v>73</v>
      </c>
      <c r="S531" s="61" t="s">
        <v>187</v>
      </c>
      <c r="T531" s="63" t="s">
        <v>188</v>
      </c>
      <c r="U531" s="98" t="s">
        <v>479</v>
      </c>
      <c r="V531" s="63"/>
      <c r="W531" s="63" t="s">
        <v>163</v>
      </c>
      <c r="X531" s="63" t="s">
        <v>29</v>
      </c>
      <c r="Y531" s="63"/>
      <c r="Z531" s="63"/>
      <c r="AA531" s="63"/>
      <c r="AB531" s="61"/>
      <c r="AC531" s="61" t="s">
        <v>193</v>
      </c>
      <c r="AD531" s="61" t="s">
        <v>49</v>
      </c>
      <c r="AE531" s="61" t="s">
        <v>53</v>
      </c>
      <c r="AF531" s="61" t="s">
        <v>515</v>
      </c>
      <c r="AG531" s="64"/>
      <c r="AH531" s="100" t="s">
        <v>517</v>
      </c>
      <c r="AI531" s="64">
        <v>55</v>
      </c>
      <c r="AJ531" s="64" t="s">
        <v>291</v>
      </c>
      <c r="AK531" s="64" t="s">
        <v>93</v>
      </c>
      <c r="AL531" s="71">
        <f>AVERAGE(AL523,AL527)</f>
        <v>767.76730439184541</v>
      </c>
      <c r="AM531" s="41" t="s">
        <v>21</v>
      </c>
      <c r="AN531" s="71"/>
      <c r="AO531" s="64"/>
      <c r="AP531" s="17" t="s">
        <v>56</v>
      </c>
      <c r="AQ531" s="17" t="s">
        <v>34</v>
      </c>
      <c r="AR531" s="64"/>
      <c r="AS531" s="64">
        <f>SQRT(((AS523*AS523)+(AS527*AS527))/2)</f>
        <v>310.32692226738993</v>
      </c>
      <c r="AT531" s="17" t="s">
        <v>156</v>
      </c>
      <c r="AU531" s="17" t="s">
        <v>194</v>
      </c>
      <c r="AV531" s="17">
        <v>3</v>
      </c>
      <c r="AW531" s="64"/>
      <c r="AX531" s="18" t="s">
        <v>29</v>
      </c>
      <c r="AY531" s="66">
        <f>AVERAGE(AY523,AY527)</f>
        <v>1518.5543292993416</v>
      </c>
      <c r="AZ531" s="20" t="s">
        <v>21</v>
      </c>
      <c r="BA531" s="66"/>
      <c r="BB531" s="82"/>
      <c r="BC531" s="66">
        <f>SQRT(((BC523*BC523)+(BC527*BC527))/2)</f>
        <v>441.49170357222459</v>
      </c>
      <c r="BD531" s="66"/>
      <c r="BE531" s="19">
        <v>3</v>
      </c>
      <c r="BF531" s="68"/>
      <c r="BG531" s="61"/>
      <c r="BH531" s="61"/>
      <c r="BI531" s="61"/>
      <c r="BJ531" s="61"/>
      <c r="BK531" s="61"/>
      <c r="BL531" s="61"/>
      <c r="BM531" s="61"/>
      <c r="BN531" s="61"/>
      <c r="BO531" s="61"/>
      <c r="BP531" s="48"/>
      <c r="BQ531" s="48"/>
      <c r="BR531" s="48"/>
      <c r="BS531" s="48"/>
      <c r="BT531" s="48"/>
      <c r="BU531" s="48"/>
      <c r="BV531" s="48"/>
      <c r="BW531" s="48"/>
      <c r="BX531" s="48"/>
      <c r="BY531" s="48"/>
      <c r="BZ531" s="48"/>
      <c r="CA531" s="48"/>
      <c r="CB531" s="48"/>
      <c r="CC531" s="48"/>
      <c r="CD531" s="48"/>
      <c r="CE531" s="48"/>
      <c r="CF531" s="48"/>
      <c r="CG531" s="48"/>
      <c r="CH531" s="47"/>
      <c r="CI531" s="47"/>
      <c r="CJ531" s="47"/>
      <c r="CK531" s="47"/>
      <c r="CL531" s="47"/>
      <c r="CM531" s="47"/>
      <c r="CN531" s="47"/>
      <c r="CO531" s="47"/>
      <c r="CP531" s="47"/>
      <c r="CQ531" s="48"/>
      <c r="CR531" s="48"/>
      <c r="CS531" s="48"/>
      <c r="CT531" s="48"/>
      <c r="CU531" s="48"/>
      <c r="CV531" s="48"/>
      <c r="CW531" s="48"/>
      <c r="CX531" s="48"/>
      <c r="CY531" s="48"/>
      <c r="CZ531" s="47"/>
      <c r="DA531" s="47"/>
      <c r="DB531" s="47"/>
      <c r="DC531" s="47"/>
      <c r="DD531" s="47"/>
      <c r="DE531" s="47"/>
      <c r="DF531" s="47"/>
      <c r="DG531" s="47"/>
      <c r="DH531" s="47"/>
    </row>
    <row r="532" spans="1:112" s="49" customFormat="1" x14ac:dyDescent="0.3">
      <c r="A532" s="118" t="s">
        <v>183</v>
      </c>
      <c r="B532" s="46" t="s">
        <v>184</v>
      </c>
      <c r="C532" s="61">
        <v>2010</v>
      </c>
      <c r="D532" s="46" t="s">
        <v>130</v>
      </c>
      <c r="E532" s="61"/>
      <c r="F532" s="47" t="s">
        <v>9</v>
      </c>
      <c r="G532" s="47"/>
      <c r="H532" s="61">
        <v>2</v>
      </c>
      <c r="I532" s="61">
        <v>2004</v>
      </c>
      <c r="J532" s="61"/>
      <c r="K532" s="62">
        <v>1</v>
      </c>
      <c r="L532" s="62">
        <v>3</v>
      </c>
      <c r="M532" s="62">
        <v>1</v>
      </c>
      <c r="N532" s="62">
        <v>1</v>
      </c>
      <c r="O532" s="62" t="s">
        <v>185</v>
      </c>
      <c r="P532" s="62" t="s">
        <v>186</v>
      </c>
      <c r="Q532" s="62" t="s">
        <v>263</v>
      </c>
      <c r="R532" s="61" t="s">
        <v>73</v>
      </c>
      <c r="S532" s="61" t="s">
        <v>187</v>
      </c>
      <c r="T532" s="63" t="s">
        <v>188</v>
      </c>
      <c r="U532" s="98" t="s">
        <v>479</v>
      </c>
      <c r="V532" s="63"/>
      <c r="W532" s="63" t="s">
        <v>163</v>
      </c>
      <c r="X532" s="63" t="s">
        <v>29</v>
      </c>
      <c r="Y532" s="63"/>
      <c r="Z532" s="63"/>
      <c r="AA532" s="63"/>
      <c r="AB532" s="61"/>
      <c r="AC532" s="61" t="s">
        <v>192</v>
      </c>
      <c r="AD532" s="61" t="s">
        <v>49</v>
      </c>
      <c r="AE532" s="61" t="s">
        <v>53</v>
      </c>
      <c r="AF532" s="61" t="s">
        <v>515</v>
      </c>
      <c r="AG532" s="64"/>
      <c r="AH532" s="100" t="s">
        <v>518</v>
      </c>
      <c r="AI532" s="64">
        <v>25</v>
      </c>
      <c r="AJ532" s="64" t="s">
        <v>291</v>
      </c>
      <c r="AK532" s="64" t="s">
        <v>93</v>
      </c>
      <c r="AL532" s="71">
        <f>AVERAGE(AL524,AL528)</f>
        <v>236.12319579303576</v>
      </c>
      <c r="AM532" s="41" t="s">
        <v>21</v>
      </c>
      <c r="AN532" s="71"/>
      <c r="AO532" s="64"/>
      <c r="AP532" s="17" t="s">
        <v>56</v>
      </c>
      <c r="AQ532" s="17" t="s">
        <v>34</v>
      </c>
      <c r="AR532" s="64"/>
      <c r="AS532" s="64">
        <f>SQRT(((AS524*AS524)+(AS528*AS528))/2)</f>
        <v>198.53299390861864</v>
      </c>
      <c r="AT532" s="17" t="s">
        <v>156</v>
      </c>
      <c r="AU532" s="17" t="s">
        <v>194</v>
      </c>
      <c r="AV532" s="17">
        <v>3</v>
      </c>
      <c r="AW532" s="64"/>
      <c r="AX532" s="18" t="s">
        <v>29</v>
      </c>
      <c r="AY532" s="66">
        <f>AVERAGE(AY524,AY528)</f>
        <v>117.49993373839179</v>
      </c>
      <c r="AZ532" s="20" t="s">
        <v>21</v>
      </c>
      <c r="BA532" s="66"/>
      <c r="BB532" s="82"/>
      <c r="BC532" s="66">
        <f>SQRT(((BC524*BC524)+(BC528*BC528))/2)</f>
        <v>198.53299390861864</v>
      </c>
      <c r="BD532" s="66"/>
      <c r="BE532" s="19">
        <v>3</v>
      </c>
      <c r="BF532" s="68"/>
      <c r="BG532" s="61"/>
      <c r="BH532" s="61"/>
      <c r="BI532" s="61"/>
      <c r="BJ532" s="61"/>
      <c r="BK532" s="61"/>
      <c r="BL532" s="61"/>
      <c r="BM532" s="61"/>
      <c r="BN532" s="61"/>
      <c r="BO532" s="61"/>
      <c r="BP532" s="48"/>
      <c r="BQ532" s="48"/>
      <c r="BR532" s="48"/>
      <c r="BS532" s="48"/>
      <c r="BT532" s="48"/>
      <c r="BU532" s="48"/>
      <c r="BV532" s="48"/>
      <c r="BW532" s="48"/>
      <c r="BX532" s="48"/>
      <c r="BY532" s="48"/>
      <c r="BZ532" s="48"/>
      <c r="CA532" s="48"/>
      <c r="CB532" s="48"/>
      <c r="CC532" s="48"/>
      <c r="CD532" s="48"/>
      <c r="CE532" s="48"/>
      <c r="CF532" s="48"/>
      <c r="CG532" s="48"/>
      <c r="CH532" s="47"/>
      <c r="CI532" s="47"/>
      <c r="CJ532" s="47"/>
      <c r="CK532" s="47"/>
      <c r="CL532" s="47"/>
      <c r="CM532" s="47"/>
      <c r="CN532" s="47"/>
      <c r="CO532" s="47"/>
      <c r="CP532" s="47"/>
      <c r="CQ532" s="48"/>
      <c r="CR532" s="48"/>
      <c r="CS532" s="48"/>
      <c r="CT532" s="48"/>
      <c r="CU532" s="48"/>
      <c r="CV532" s="48"/>
      <c r="CW532" s="48"/>
      <c r="CX532" s="48"/>
      <c r="CY532" s="48"/>
      <c r="CZ532" s="47"/>
      <c r="DA532" s="47"/>
      <c r="DB532" s="47"/>
      <c r="DC532" s="47"/>
      <c r="DD532" s="47"/>
      <c r="DE532" s="47"/>
      <c r="DF532" s="47"/>
      <c r="DG532" s="47"/>
      <c r="DH532" s="47"/>
    </row>
    <row r="533" spans="1:112" s="49" customFormat="1" x14ac:dyDescent="0.3">
      <c r="A533" s="118" t="s">
        <v>183</v>
      </c>
      <c r="B533" s="46" t="s">
        <v>184</v>
      </c>
      <c r="C533" s="61">
        <v>2010</v>
      </c>
      <c r="D533" s="46" t="s">
        <v>130</v>
      </c>
      <c r="E533" s="61"/>
      <c r="F533" s="47" t="s">
        <v>9</v>
      </c>
      <c r="G533" s="47"/>
      <c r="H533" s="61">
        <v>2</v>
      </c>
      <c r="I533" s="61">
        <v>2004</v>
      </c>
      <c r="J533" s="61"/>
      <c r="K533" s="62">
        <v>1</v>
      </c>
      <c r="L533" s="62">
        <v>3</v>
      </c>
      <c r="M533" s="62">
        <v>1</v>
      </c>
      <c r="N533" s="62">
        <v>1</v>
      </c>
      <c r="O533" s="62" t="s">
        <v>185</v>
      </c>
      <c r="P533" s="62" t="s">
        <v>186</v>
      </c>
      <c r="Q533" s="62" t="s">
        <v>263</v>
      </c>
      <c r="R533" s="61" t="s">
        <v>73</v>
      </c>
      <c r="S533" s="61" t="s">
        <v>187</v>
      </c>
      <c r="T533" s="63" t="s">
        <v>188</v>
      </c>
      <c r="U533" s="98" t="s">
        <v>479</v>
      </c>
      <c r="V533" s="63"/>
      <c r="W533" s="63" t="s">
        <v>163</v>
      </c>
      <c r="X533" s="63" t="s">
        <v>29</v>
      </c>
      <c r="Y533" s="63"/>
      <c r="Z533" s="63"/>
      <c r="AA533" s="63"/>
      <c r="AB533" s="61"/>
      <c r="AC533" s="61" t="s">
        <v>193</v>
      </c>
      <c r="AD533" s="61" t="s">
        <v>49</v>
      </c>
      <c r="AE533" s="61" t="s">
        <v>53</v>
      </c>
      <c r="AF533" s="61" t="s">
        <v>515</v>
      </c>
      <c r="AG533" s="64"/>
      <c r="AH533" s="100" t="s">
        <v>519</v>
      </c>
      <c r="AI533" s="64">
        <v>55</v>
      </c>
      <c r="AJ533" s="64" t="s">
        <v>291</v>
      </c>
      <c r="AK533" s="64" t="s">
        <v>93</v>
      </c>
      <c r="AL533" s="71">
        <f>AVERAGE(AL525,AL529)</f>
        <v>141.80733632943338</v>
      </c>
      <c r="AM533" s="41" t="s">
        <v>21</v>
      </c>
      <c r="AN533" s="71"/>
      <c r="AO533" s="64"/>
      <c r="AP533" s="17" t="s">
        <v>56</v>
      </c>
      <c r="AQ533" s="17" t="s">
        <v>34</v>
      </c>
      <c r="AR533" s="64"/>
      <c r="AS533" s="64">
        <f>SQRT(((AS525*AS525)+(AS529*AS529))/2)</f>
        <v>48.445693201106195</v>
      </c>
      <c r="AT533" s="17" t="s">
        <v>156</v>
      </c>
      <c r="AU533" s="17" t="s">
        <v>194</v>
      </c>
      <c r="AV533" s="17">
        <v>3</v>
      </c>
      <c r="AW533" s="64"/>
      <c r="AX533" s="18" t="s">
        <v>29</v>
      </c>
      <c r="AY533" s="66">
        <f>AVERAGE(AY525,AY529)</f>
        <v>117.49993373839179</v>
      </c>
      <c r="AZ533" s="20" t="s">
        <v>21</v>
      </c>
      <c r="BA533" s="66"/>
      <c r="BB533" s="82"/>
      <c r="BC533" s="66">
        <f>SQRT(((BC525*BC525)+(BC529*BC529))/2)</f>
        <v>48.445693201106195</v>
      </c>
      <c r="BD533" s="66"/>
      <c r="BE533" s="19">
        <v>3</v>
      </c>
      <c r="BF533" s="68"/>
      <c r="BG533" s="61"/>
      <c r="BH533" s="61"/>
      <c r="BI533" s="61"/>
      <c r="BJ533" s="61"/>
      <c r="BK533" s="61"/>
      <c r="BL533" s="61"/>
      <c r="BM533" s="61"/>
      <c r="BN533" s="61"/>
      <c r="BO533" s="61"/>
      <c r="BP533" s="48"/>
      <c r="BQ533" s="48"/>
      <c r="BR533" s="48"/>
      <c r="BS533" s="48"/>
      <c r="BT533" s="48"/>
      <c r="BU533" s="48"/>
      <c r="BV533" s="48"/>
      <c r="BW533" s="48"/>
      <c r="BX533" s="48"/>
      <c r="BY533" s="48"/>
      <c r="BZ533" s="48"/>
      <c r="CA533" s="48"/>
      <c r="CB533" s="48"/>
      <c r="CC533" s="48"/>
      <c r="CD533" s="48"/>
      <c r="CE533" s="48"/>
      <c r="CF533" s="48"/>
      <c r="CG533" s="48"/>
      <c r="CH533" s="47"/>
      <c r="CI533" s="47"/>
      <c r="CJ533" s="47"/>
      <c r="CK533" s="47"/>
      <c r="CL533" s="47"/>
      <c r="CM533" s="47"/>
      <c r="CN533" s="47"/>
      <c r="CO533" s="47"/>
      <c r="CP533" s="47"/>
      <c r="CQ533" s="48"/>
      <c r="CR533" s="48"/>
      <c r="CS533" s="48"/>
      <c r="CT533" s="48"/>
      <c r="CU533" s="48"/>
      <c r="CV533" s="48"/>
      <c r="CW533" s="48"/>
      <c r="CX533" s="48"/>
      <c r="CY533" s="48"/>
      <c r="CZ533" s="47"/>
      <c r="DA533" s="47"/>
      <c r="DB533" s="47"/>
      <c r="DC533" s="47"/>
      <c r="DD533" s="47"/>
      <c r="DE533" s="47"/>
      <c r="DF533" s="47"/>
      <c r="DG533" s="47"/>
      <c r="DH533" s="47"/>
    </row>
    <row r="534" spans="1:112" x14ac:dyDescent="0.3">
      <c r="A534" s="84" t="s">
        <v>183</v>
      </c>
      <c r="B534" s="11" t="s">
        <v>184</v>
      </c>
      <c r="C534" s="12">
        <v>2010</v>
      </c>
      <c r="D534" s="11" t="s">
        <v>130</v>
      </c>
      <c r="F534" s="13" t="s">
        <v>9</v>
      </c>
      <c r="H534" s="12">
        <v>1</v>
      </c>
      <c r="I534" s="12">
        <v>2003</v>
      </c>
      <c r="K534" s="14">
        <v>1</v>
      </c>
      <c r="L534" s="14">
        <v>3</v>
      </c>
      <c r="M534" s="14">
        <v>1</v>
      </c>
      <c r="N534" s="14">
        <v>1</v>
      </c>
      <c r="O534" s="14" t="s">
        <v>185</v>
      </c>
      <c r="P534" s="14" t="s">
        <v>186</v>
      </c>
      <c r="Q534" s="14" t="s">
        <v>263</v>
      </c>
      <c r="R534" s="16" t="s">
        <v>73</v>
      </c>
      <c r="S534" s="12" t="s">
        <v>187</v>
      </c>
      <c r="T534" s="15" t="s">
        <v>188</v>
      </c>
      <c r="U534" s="35" t="s">
        <v>479</v>
      </c>
      <c r="W534" s="15" t="s">
        <v>163</v>
      </c>
      <c r="X534" s="15" t="s">
        <v>29</v>
      </c>
      <c r="AB534" s="12" t="s">
        <v>189</v>
      </c>
      <c r="AC534" s="12" t="s">
        <v>192</v>
      </c>
      <c r="AD534" s="12" t="s">
        <v>196</v>
      </c>
      <c r="AE534" s="16" t="s">
        <v>608</v>
      </c>
      <c r="AF534" s="12" t="s">
        <v>305</v>
      </c>
      <c r="AH534" s="85" t="s">
        <v>520</v>
      </c>
      <c r="AI534" s="17">
        <v>25</v>
      </c>
      <c r="AJ534" s="85" t="s">
        <v>291</v>
      </c>
      <c r="AK534" s="17" t="s">
        <v>195</v>
      </c>
      <c r="AL534" s="41">
        <v>40.817963111467499</v>
      </c>
      <c r="AM534" s="41" t="s">
        <v>21</v>
      </c>
      <c r="AN534" s="41">
        <v>43.905372894947803</v>
      </c>
      <c r="AP534" s="17" t="s">
        <v>56</v>
      </c>
      <c r="AQ534" s="17" t="s">
        <v>34</v>
      </c>
      <c r="AR534" s="17">
        <f t="shared" ref="AR534:AR540" si="88">AN534-AL534</f>
        <v>3.0874097834803038</v>
      </c>
      <c r="AS534" s="17">
        <f t="shared" si="86"/>
        <v>5.3475506087731128</v>
      </c>
      <c r="AT534" s="17" t="s">
        <v>156</v>
      </c>
      <c r="AU534" s="17" t="s">
        <v>194</v>
      </c>
      <c r="AV534" s="17">
        <v>3</v>
      </c>
      <c r="AX534" s="18" t="s">
        <v>29</v>
      </c>
      <c r="AY534" s="19">
        <v>42.3817161186848</v>
      </c>
      <c r="AZ534" s="20" t="s">
        <v>21</v>
      </c>
      <c r="BA534" s="19">
        <v>43.865276663993598</v>
      </c>
      <c r="BB534" s="83">
        <f t="shared" ref="BB534:BB541" si="89">AN534-AL534</f>
        <v>3.0874097834803038</v>
      </c>
      <c r="BC534" s="23">
        <f t="shared" si="85"/>
        <v>5.3475506087731128</v>
      </c>
      <c r="BE534" s="19">
        <v>3</v>
      </c>
    </row>
    <row r="535" spans="1:112" x14ac:dyDescent="0.3">
      <c r="A535" s="84" t="s">
        <v>183</v>
      </c>
      <c r="B535" s="11" t="s">
        <v>184</v>
      </c>
      <c r="C535" s="12">
        <v>2010</v>
      </c>
      <c r="D535" s="11" t="s">
        <v>130</v>
      </c>
      <c r="F535" s="13" t="s">
        <v>9</v>
      </c>
      <c r="H535" s="12">
        <v>1</v>
      </c>
      <c r="I535" s="12">
        <v>2003</v>
      </c>
      <c r="K535" s="14">
        <v>1</v>
      </c>
      <c r="L535" s="14">
        <v>3</v>
      </c>
      <c r="M535" s="14">
        <v>1</v>
      </c>
      <c r="N535" s="14">
        <v>1</v>
      </c>
      <c r="O535" s="14" t="s">
        <v>185</v>
      </c>
      <c r="P535" s="14" t="s">
        <v>186</v>
      </c>
      <c r="Q535" s="14" t="s">
        <v>263</v>
      </c>
      <c r="R535" s="16" t="s">
        <v>73</v>
      </c>
      <c r="S535" s="12" t="s">
        <v>187</v>
      </c>
      <c r="T535" s="15" t="s">
        <v>188</v>
      </c>
      <c r="U535" s="35" t="s">
        <v>479</v>
      </c>
      <c r="W535" s="15" t="s">
        <v>163</v>
      </c>
      <c r="X535" s="15" t="s">
        <v>29</v>
      </c>
      <c r="AB535" s="12" t="s">
        <v>189</v>
      </c>
      <c r="AC535" s="12" t="s">
        <v>193</v>
      </c>
      <c r="AD535" s="12" t="s">
        <v>196</v>
      </c>
      <c r="AE535" s="16" t="s">
        <v>608</v>
      </c>
      <c r="AF535" s="12" t="s">
        <v>305</v>
      </c>
      <c r="AH535" s="85" t="s">
        <v>521</v>
      </c>
      <c r="AI535" s="17">
        <v>55</v>
      </c>
      <c r="AJ535" s="85" t="s">
        <v>291</v>
      </c>
      <c r="AK535" s="17" t="s">
        <v>195</v>
      </c>
      <c r="AL535" s="41">
        <v>42.421812349639097</v>
      </c>
      <c r="AM535" s="41" t="s">
        <v>21</v>
      </c>
      <c r="AN535" s="41">
        <v>45.789895749799499</v>
      </c>
      <c r="AP535" s="17" t="s">
        <v>56</v>
      </c>
      <c r="AQ535" s="17" t="s">
        <v>34</v>
      </c>
      <c r="AR535" s="17">
        <f t="shared" si="88"/>
        <v>3.3680834001604012</v>
      </c>
      <c r="AS535" s="17">
        <f t="shared" si="86"/>
        <v>5.8336915732071528</v>
      </c>
      <c r="AT535" s="17" t="s">
        <v>156</v>
      </c>
      <c r="AU535" s="17" t="s">
        <v>194</v>
      </c>
      <c r="AV535" s="17">
        <v>3</v>
      </c>
      <c r="AX535" s="18" t="s">
        <v>29</v>
      </c>
      <c r="AY535" s="19">
        <v>42.3817161186848</v>
      </c>
      <c r="AZ535" s="20" t="s">
        <v>21</v>
      </c>
      <c r="BA535" s="19">
        <v>43.865276663993598</v>
      </c>
      <c r="BB535" s="83">
        <f t="shared" si="89"/>
        <v>3.3680834001604012</v>
      </c>
      <c r="BC535" s="23">
        <f t="shared" si="85"/>
        <v>5.8336915732071528</v>
      </c>
      <c r="BE535" s="19">
        <v>3</v>
      </c>
    </row>
    <row r="536" spans="1:112" x14ac:dyDescent="0.3">
      <c r="A536" s="84" t="s">
        <v>183</v>
      </c>
      <c r="B536" s="11" t="s">
        <v>184</v>
      </c>
      <c r="C536" s="12">
        <v>2010</v>
      </c>
      <c r="D536" s="11" t="s">
        <v>130</v>
      </c>
      <c r="F536" s="13" t="s">
        <v>9</v>
      </c>
      <c r="H536" s="12">
        <v>2</v>
      </c>
      <c r="I536" s="12">
        <v>2004</v>
      </c>
      <c r="K536" s="14">
        <v>1</v>
      </c>
      <c r="L536" s="14">
        <v>3</v>
      </c>
      <c r="M536" s="14">
        <v>1</v>
      </c>
      <c r="N536" s="14">
        <v>1</v>
      </c>
      <c r="O536" s="14" t="s">
        <v>185</v>
      </c>
      <c r="P536" s="14" t="s">
        <v>186</v>
      </c>
      <c r="Q536" s="14" t="s">
        <v>263</v>
      </c>
      <c r="R536" s="16" t="s">
        <v>73</v>
      </c>
      <c r="S536" s="12" t="s">
        <v>187</v>
      </c>
      <c r="T536" s="15" t="s">
        <v>188</v>
      </c>
      <c r="U536" s="35" t="s">
        <v>479</v>
      </c>
      <c r="W536" s="15" t="s">
        <v>163</v>
      </c>
      <c r="X536" s="15" t="s">
        <v>29</v>
      </c>
      <c r="AB536" s="12" t="s">
        <v>189</v>
      </c>
      <c r="AC536" s="12" t="s">
        <v>192</v>
      </c>
      <c r="AD536" s="12" t="s">
        <v>196</v>
      </c>
      <c r="AE536" s="16" t="s">
        <v>608</v>
      </c>
      <c r="AF536" s="12" t="s">
        <v>305</v>
      </c>
      <c r="AH536" s="85" t="s">
        <v>522</v>
      </c>
      <c r="AI536" s="17">
        <v>25</v>
      </c>
      <c r="AJ536" s="17" t="s">
        <v>291</v>
      </c>
      <c r="AK536" s="17" t="s">
        <v>195</v>
      </c>
      <c r="AL536" s="41">
        <v>25.168880258001799</v>
      </c>
      <c r="AM536" s="41" t="s">
        <v>21</v>
      </c>
      <c r="AN536" s="41">
        <v>26.7517425529701</v>
      </c>
      <c r="AP536" s="17" t="s">
        <v>56</v>
      </c>
      <c r="AQ536" s="17" t="s">
        <v>34</v>
      </c>
      <c r="AR536" s="17">
        <f t="shared" si="88"/>
        <v>1.5828622949683009</v>
      </c>
      <c r="AS536" s="17">
        <f t="shared" si="86"/>
        <v>2.7415979162701718</v>
      </c>
      <c r="AT536" s="17" t="s">
        <v>156</v>
      </c>
      <c r="AU536" s="17" t="s">
        <v>194</v>
      </c>
      <c r="AV536" s="17">
        <v>3</v>
      </c>
      <c r="AX536" s="18" t="s">
        <v>29</v>
      </c>
      <c r="AY536" s="19">
        <v>23.800152581752599</v>
      </c>
      <c r="AZ536" s="20" t="s">
        <v>21</v>
      </c>
      <c r="BA536" s="19">
        <v>25.103512848077099</v>
      </c>
      <c r="BB536" s="83">
        <f t="shared" si="89"/>
        <v>1.5828622949683009</v>
      </c>
      <c r="BC536" s="23">
        <f t="shared" si="85"/>
        <v>2.7415979162701718</v>
      </c>
      <c r="BE536" s="19">
        <v>3</v>
      </c>
    </row>
    <row r="537" spans="1:112" x14ac:dyDescent="0.3">
      <c r="A537" s="84" t="s">
        <v>183</v>
      </c>
      <c r="B537" s="11" t="s">
        <v>184</v>
      </c>
      <c r="C537" s="12">
        <v>2010</v>
      </c>
      <c r="D537" s="11" t="s">
        <v>130</v>
      </c>
      <c r="F537" s="13" t="s">
        <v>9</v>
      </c>
      <c r="H537" s="12">
        <v>2</v>
      </c>
      <c r="I537" s="12">
        <v>2004</v>
      </c>
      <c r="K537" s="14">
        <v>1</v>
      </c>
      <c r="L537" s="14">
        <v>3</v>
      </c>
      <c r="M537" s="14">
        <v>1</v>
      </c>
      <c r="N537" s="14">
        <v>1</v>
      </c>
      <c r="O537" s="14" t="s">
        <v>185</v>
      </c>
      <c r="P537" s="14" t="s">
        <v>186</v>
      </c>
      <c r="Q537" s="14" t="s">
        <v>263</v>
      </c>
      <c r="R537" s="16" t="s">
        <v>73</v>
      </c>
      <c r="S537" s="12" t="s">
        <v>187</v>
      </c>
      <c r="T537" s="15" t="s">
        <v>188</v>
      </c>
      <c r="U537" s="35" t="s">
        <v>479</v>
      </c>
      <c r="W537" s="15" t="s">
        <v>163</v>
      </c>
      <c r="X537" s="15" t="s">
        <v>29</v>
      </c>
      <c r="AB537" s="12" t="s">
        <v>189</v>
      </c>
      <c r="AC537" s="12" t="s">
        <v>193</v>
      </c>
      <c r="AD537" s="12" t="s">
        <v>196</v>
      </c>
      <c r="AE537" s="16" t="s">
        <v>608</v>
      </c>
      <c r="AF537" s="12" t="s">
        <v>305</v>
      </c>
      <c r="AH537" s="85" t="s">
        <v>523</v>
      </c>
      <c r="AI537" s="17">
        <v>55</v>
      </c>
      <c r="AJ537" s="17" t="s">
        <v>291</v>
      </c>
      <c r="AK537" s="17" t="s">
        <v>195</v>
      </c>
      <c r="AL537" s="41">
        <v>18.902104934632501</v>
      </c>
      <c r="AM537" s="41" t="s">
        <v>21</v>
      </c>
      <c r="AN537" s="41">
        <v>20.0194194957866</v>
      </c>
      <c r="AP537" s="17" t="s">
        <v>56</v>
      </c>
      <c r="AQ537" s="17" t="s">
        <v>34</v>
      </c>
      <c r="AR537" s="17">
        <f t="shared" si="88"/>
        <v>1.1173145611540996</v>
      </c>
      <c r="AS537" s="17">
        <f t="shared" si="86"/>
        <v>1.9352455879554238</v>
      </c>
      <c r="AT537" s="17" t="s">
        <v>156</v>
      </c>
      <c r="AU537" s="17" t="s">
        <v>194</v>
      </c>
      <c r="AV537" s="17">
        <v>3</v>
      </c>
      <c r="AX537" s="18" t="s">
        <v>29</v>
      </c>
      <c r="AY537" s="19">
        <v>23.800152581752599</v>
      </c>
      <c r="AZ537" s="20" t="s">
        <v>21</v>
      </c>
      <c r="BA537" s="19">
        <v>25.103512848077099</v>
      </c>
      <c r="BB537" s="83">
        <f t="shared" si="89"/>
        <v>1.1173145611540996</v>
      </c>
      <c r="BC537" s="23">
        <f t="shared" si="85"/>
        <v>1.9352455879554238</v>
      </c>
      <c r="BE537" s="19">
        <v>3</v>
      </c>
    </row>
    <row r="538" spans="1:112" x14ac:dyDescent="0.3">
      <c r="A538" s="84" t="s">
        <v>183</v>
      </c>
      <c r="B538" s="11" t="s">
        <v>184</v>
      </c>
      <c r="C538" s="12">
        <v>2010</v>
      </c>
      <c r="D538" s="11" t="s">
        <v>130</v>
      </c>
      <c r="F538" s="13" t="s">
        <v>9</v>
      </c>
      <c r="H538" s="12">
        <v>1</v>
      </c>
      <c r="I538" s="12">
        <v>2003</v>
      </c>
      <c r="K538" s="14">
        <v>1</v>
      </c>
      <c r="L538" s="14">
        <v>3</v>
      </c>
      <c r="M538" s="14">
        <v>1</v>
      </c>
      <c r="N538" s="14">
        <v>1</v>
      </c>
      <c r="O538" s="14" t="s">
        <v>185</v>
      </c>
      <c r="P538" s="14" t="s">
        <v>186</v>
      </c>
      <c r="Q538" s="14" t="s">
        <v>263</v>
      </c>
      <c r="R538" s="16" t="s">
        <v>73</v>
      </c>
      <c r="S538" s="12" t="s">
        <v>187</v>
      </c>
      <c r="T538" s="15" t="s">
        <v>188</v>
      </c>
      <c r="U538" s="35" t="s">
        <v>479</v>
      </c>
      <c r="W538" s="15" t="s">
        <v>163</v>
      </c>
      <c r="X538" s="15" t="s">
        <v>29</v>
      </c>
      <c r="AB538" s="12" t="s">
        <v>189</v>
      </c>
      <c r="AC538" s="12" t="s">
        <v>192</v>
      </c>
      <c r="AD538" s="12" t="s">
        <v>196</v>
      </c>
      <c r="AE538" s="16" t="s">
        <v>609</v>
      </c>
      <c r="AF538" s="12" t="s">
        <v>106</v>
      </c>
      <c r="AH538" s="85" t="s">
        <v>524</v>
      </c>
      <c r="AI538" s="17">
        <v>25</v>
      </c>
      <c r="AJ538" s="17" t="s">
        <v>291</v>
      </c>
      <c r="AK538" s="17" t="s">
        <v>195</v>
      </c>
      <c r="AL538" s="41">
        <v>26.908752327747202</v>
      </c>
      <c r="AM538" s="41" t="s">
        <v>21</v>
      </c>
      <c r="AN538" s="41">
        <v>29.608938547486598</v>
      </c>
      <c r="AP538" s="17" t="s">
        <v>56</v>
      </c>
      <c r="AQ538" s="17" t="s">
        <v>34</v>
      </c>
      <c r="AR538" s="17">
        <f t="shared" si="88"/>
        <v>2.7001862197393969</v>
      </c>
      <c r="AS538" s="17">
        <f t="shared" si="86"/>
        <v>4.6768597224859763</v>
      </c>
      <c r="AT538" s="17" t="s">
        <v>156</v>
      </c>
      <c r="AU538" s="17" t="s">
        <v>194</v>
      </c>
      <c r="AV538" s="17">
        <v>3</v>
      </c>
      <c r="AX538" s="18" t="s">
        <v>29</v>
      </c>
      <c r="AY538" s="19">
        <v>28.770949720670899</v>
      </c>
      <c r="AZ538" s="20" t="s">
        <v>21</v>
      </c>
      <c r="BA538" s="19">
        <v>30.353817504656</v>
      </c>
      <c r="BB538" s="83">
        <f t="shared" si="89"/>
        <v>2.7001862197393969</v>
      </c>
      <c r="BC538" s="23">
        <f t="shared" si="85"/>
        <v>4.6768597224859763</v>
      </c>
      <c r="BE538" s="19">
        <v>3</v>
      </c>
    </row>
    <row r="539" spans="1:112" x14ac:dyDescent="0.3">
      <c r="A539" s="84" t="s">
        <v>183</v>
      </c>
      <c r="B539" s="11" t="s">
        <v>184</v>
      </c>
      <c r="C539" s="12">
        <v>2010</v>
      </c>
      <c r="D539" s="11" t="s">
        <v>130</v>
      </c>
      <c r="F539" s="13" t="s">
        <v>9</v>
      </c>
      <c r="H539" s="12">
        <v>1</v>
      </c>
      <c r="I539" s="12">
        <v>2003</v>
      </c>
      <c r="K539" s="14">
        <v>1</v>
      </c>
      <c r="L539" s="14">
        <v>3</v>
      </c>
      <c r="M539" s="14">
        <v>1</v>
      </c>
      <c r="N539" s="14">
        <v>1</v>
      </c>
      <c r="O539" s="14" t="s">
        <v>185</v>
      </c>
      <c r="P539" s="14" t="s">
        <v>186</v>
      </c>
      <c r="Q539" s="14" t="s">
        <v>263</v>
      </c>
      <c r="R539" s="16" t="s">
        <v>73</v>
      </c>
      <c r="S539" s="12" t="s">
        <v>187</v>
      </c>
      <c r="T539" s="15" t="s">
        <v>188</v>
      </c>
      <c r="U539" s="35" t="s">
        <v>479</v>
      </c>
      <c r="W539" s="15" t="s">
        <v>163</v>
      </c>
      <c r="X539" s="15" t="s">
        <v>29</v>
      </c>
      <c r="AB539" s="12" t="s">
        <v>189</v>
      </c>
      <c r="AC539" s="12" t="s">
        <v>193</v>
      </c>
      <c r="AD539" s="12" t="s">
        <v>196</v>
      </c>
      <c r="AE539" s="16" t="s">
        <v>609</v>
      </c>
      <c r="AF539" s="12" t="s">
        <v>106</v>
      </c>
      <c r="AH539" s="85" t="s">
        <v>525</v>
      </c>
      <c r="AI539" s="17">
        <v>55</v>
      </c>
      <c r="AJ539" s="17" t="s">
        <v>291</v>
      </c>
      <c r="AK539" s="17" t="s">
        <v>195</v>
      </c>
      <c r="AL539" s="41">
        <v>31.005586592179299</v>
      </c>
      <c r="AM539" s="41" t="s">
        <v>21</v>
      </c>
      <c r="AN539" s="41">
        <v>34.1713221601496</v>
      </c>
      <c r="AP539" s="17" t="s">
        <v>56</v>
      </c>
      <c r="AQ539" s="17" t="s">
        <v>34</v>
      </c>
      <c r="AR539" s="17">
        <f t="shared" si="88"/>
        <v>3.1657355679703016</v>
      </c>
      <c r="AS539" s="17">
        <f t="shared" si="86"/>
        <v>5.4832148470524791</v>
      </c>
      <c r="AT539" s="17" t="s">
        <v>156</v>
      </c>
      <c r="AU539" s="17" t="s">
        <v>194</v>
      </c>
      <c r="AV539" s="17">
        <v>3</v>
      </c>
      <c r="AX539" s="18" t="s">
        <v>29</v>
      </c>
      <c r="AY539" s="19">
        <v>28.770949720670899</v>
      </c>
      <c r="AZ539" s="20" t="s">
        <v>21</v>
      </c>
      <c r="BA539" s="19">
        <v>30.353817504656</v>
      </c>
      <c r="BB539" s="83">
        <f t="shared" si="89"/>
        <v>3.1657355679703016</v>
      </c>
      <c r="BC539" s="23">
        <f t="shared" si="85"/>
        <v>5.4832148470524791</v>
      </c>
      <c r="BE539" s="19">
        <v>3</v>
      </c>
    </row>
    <row r="540" spans="1:112" x14ac:dyDescent="0.3">
      <c r="A540" s="84" t="s">
        <v>183</v>
      </c>
      <c r="B540" s="11" t="s">
        <v>184</v>
      </c>
      <c r="C540" s="12">
        <v>2010</v>
      </c>
      <c r="D540" s="11" t="s">
        <v>130</v>
      </c>
      <c r="F540" s="13" t="s">
        <v>9</v>
      </c>
      <c r="H540" s="12">
        <v>2</v>
      </c>
      <c r="I540" s="12">
        <v>2004</v>
      </c>
      <c r="K540" s="14">
        <v>1</v>
      </c>
      <c r="L540" s="14">
        <v>3</v>
      </c>
      <c r="M540" s="14">
        <v>1</v>
      </c>
      <c r="N540" s="14">
        <v>1</v>
      </c>
      <c r="O540" s="14" t="s">
        <v>185</v>
      </c>
      <c r="P540" s="14" t="s">
        <v>186</v>
      </c>
      <c r="Q540" s="14" t="s">
        <v>263</v>
      </c>
      <c r="R540" s="16" t="s">
        <v>73</v>
      </c>
      <c r="S540" s="12" t="s">
        <v>187</v>
      </c>
      <c r="T540" s="15" t="s">
        <v>188</v>
      </c>
      <c r="U540" s="35" t="s">
        <v>479</v>
      </c>
      <c r="W540" s="15" t="s">
        <v>163</v>
      </c>
      <c r="X540" s="15" t="s">
        <v>29</v>
      </c>
      <c r="AB540" s="12" t="s">
        <v>189</v>
      </c>
      <c r="AC540" s="12" t="s">
        <v>192</v>
      </c>
      <c r="AD540" s="12" t="s">
        <v>196</v>
      </c>
      <c r="AE540" s="16" t="s">
        <v>609</v>
      </c>
      <c r="AF540" s="12" t="s">
        <v>106</v>
      </c>
      <c r="AH540" s="85" t="s">
        <v>526</v>
      </c>
      <c r="AI540" s="17">
        <v>25</v>
      </c>
      <c r="AJ540" s="17" t="s">
        <v>291</v>
      </c>
      <c r="AK540" s="17" t="s">
        <v>195</v>
      </c>
      <c r="AL540" s="41">
        <v>18.1863566480678</v>
      </c>
      <c r="AM540" s="41" t="s">
        <v>21</v>
      </c>
      <c r="AN540" s="41">
        <v>19.5804038763841</v>
      </c>
      <c r="AP540" s="17" t="s">
        <v>56</v>
      </c>
      <c r="AQ540" s="17" t="s">
        <v>34</v>
      </c>
      <c r="AR540" s="17">
        <f t="shared" si="88"/>
        <v>1.3940472283162997</v>
      </c>
      <c r="AS540" s="17">
        <f t="shared" si="86"/>
        <v>2.4145606275944016</v>
      </c>
      <c r="AT540" s="17" t="s">
        <v>156</v>
      </c>
      <c r="AU540" s="17" t="s">
        <v>194</v>
      </c>
      <c r="AV540" s="17">
        <v>3</v>
      </c>
      <c r="AX540" s="18" t="s">
        <v>29</v>
      </c>
      <c r="AY540" s="19">
        <v>22.898478121922899</v>
      </c>
      <c r="AZ540" s="20" t="s">
        <v>21</v>
      </c>
      <c r="BA540" s="19">
        <v>24.478398314014701</v>
      </c>
      <c r="BB540" s="83">
        <f t="shared" si="89"/>
        <v>1.3940472283162997</v>
      </c>
      <c r="BC540" s="23">
        <f t="shared" si="85"/>
        <v>2.4145606275944016</v>
      </c>
      <c r="BE540" s="19">
        <v>3</v>
      </c>
    </row>
    <row r="541" spans="1:112" x14ac:dyDescent="0.3">
      <c r="A541" s="84" t="s">
        <v>183</v>
      </c>
      <c r="B541" s="11" t="s">
        <v>184</v>
      </c>
      <c r="C541" s="12">
        <v>2010</v>
      </c>
      <c r="D541" s="11" t="s">
        <v>130</v>
      </c>
      <c r="F541" s="13" t="s">
        <v>9</v>
      </c>
      <c r="H541" s="12">
        <v>2</v>
      </c>
      <c r="I541" s="12">
        <v>2004</v>
      </c>
      <c r="K541" s="14">
        <v>1</v>
      </c>
      <c r="L541" s="14">
        <v>3</v>
      </c>
      <c r="M541" s="14">
        <v>1</v>
      </c>
      <c r="N541" s="14">
        <v>1</v>
      </c>
      <c r="O541" s="14" t="s">
        <v>185</v>
      </c>
      <c r="P541" s="14" t="s">
        <v>186</v>
      </c>
      <c r="Q541" s="14" t="s">
        <v>263</v>
      </c>
      <c r="R541" s="16" t="s">
        <v>73</v>
      </c>
      <c r="S541" s="12" t="s">
        <v>187</v>
      </c>
      <c r="T541" s="15" t="s">
        <v>188</v>
      </c>
      <c r="U541" s="35" t="s">
        <v>479</v>
      </c>
      <c r="W541" s="15" t="s">
        <v>163</v>
      </c>
      <c r="X541" s="15" t="s">
        <v>29</v>
      </c>
      <c r="AB541" s="12" t="s">
        <v>189</v>
      </c>
      <c r="AC541" s="12" t="s">
        <v>193</v>
      </c>
      <c r="AD541" s="12" t="s">
        <v>196</v>
      </c>
      <c r="AE541" s="16" t="s">
        <v>609</v>
      </c>
      <c r="AF541" s="12" t="s">
        <v>106</v>
      </c>
      <c r="AH541" s="85" t="s">
        <v>527</v>
      </c>
      <c r="AI541" s="17">
        <v>55</v>
      </c>
      <c r="AJ541" s="17" t="s">
        <v>291</v>
      </c>
      <c r="AK541" s="17" t="s">
        <v>195</v>
      </c>
      <c r="AL541" s="41">
        <v>17.471194872946398</v>
      </c>
      <c r="AM541" s="41" t="s">
        <v>21</v>
      </c>
      <c r="AN541" s="41">
        <v>19.0511150650382</v>
      </c>
      <c r="AP541" s="17" t="s">
        <v>56</v>
      </c>
      <c r="AQ541" s="17" t="s">
        <v>34</v>
      </c>
      <c r="AR541" s="17">
        <f>AN541-AL541</f>
        <v>1.5799201920918016</v>
      </c>
      <c r="AS541" s="17">
        <f t="shared" si="86"/>
        <v>2.7365020446069805</v>
      </c>
      <c r="AT541" s="17" t="s">
        <v>156</v>
      </c>
      <c r="AU541" s="17" t="s">
        <v>194</v>
      </c>
      <c r="AV541" s="17">
        <v>3</v>
      </c>
      <c r="AX541" s="18" t="s">
        <v>29</v>
      </c>
      <c r="AY541" s="19">
        <v>22.898478121922899</v>
      </c>
      <c r="AZ541" s="20" t="s">
        <v>21</v>
      </c>
      <c r="BA541" s="19">
        <v>24.478398314014701</v>
      </c>
      <c r="BB541" s="83">
        <f t="shared" si="89"/>
        <v>1.5799201920918016</v>
      </c>
      <c r="BC541" s="23">
        <f t="shared" si="85"/>
        <v>2.7365020446069805</v>
      </c>
      <c r="BE541" s="19">
        <v>3</v>
      </c>
    </row>
    <row r="542" spans="1:112" s="49" customFormat="1" x14ac:dyDescent="0.3">
      <c r="A542" s="118" t="s">
        <v>183</v>
      </c>
      <c r="B542" s="46" t="s">
        <v>184</v>
      </c>
      <c r="C542" s="61">
        <v>2010</v>
      </c>
      <c r="D542" s="46" t="s">
        <v>130</v>
      </c>
      <c r="E542" s="61"/>
      <c r="F542" s="47" t="s">
        <v>9</v>
      </c>
      <c r="G542" s="47"/>
      <c r="H542" s="61">
        <v>1</v>
      </c>
      <c r="I542" s="61">
        <v>2003</v>
      </c>
      <c r="J542" s="61"/>
      <c r="K542" s="62">
        <v>1</v>
      </c>
      <c r="L542" s="62">
        <v>3</v>
      </c>
      <c r="M542" s="62">
        <v>1</v>
      </c>
      <c r="N542" s="62">
        <v>1</v>
      </c>
      <c r="O542" s="62" t="s">
        <v>185</v>
      </c>
      <c r="P542" s="62" t="s">
        <v>186</v>
      </c>
      <c r="Q542" s="62" t="s">
        <v>263</v>
      </c>
      <c r="R542" s="61" t="s">
        <v>73</v>
      </c>
      <c r="S542" s="61" t="s">
        <v>187</v>
      </c>
      <c r="T542" s="63" t="s">
        <v>188</v>
      </c>
      <c r="U542" s="98" t="s">
        <v>479</v>
      </c>
      <c r="V542" s="63"/>
      <c r="W542" s="63" t="s">
        <v>163</v>
      </c>
      <c r="X542" s="63" t="s">
        <v>29</v>
      </c>
      <c r="Y542" s="63"/>
      <c r="Z542" s="63"/>
      <c r="AA542" s="63"/>
      <c r="AB542" s="61"/>
      <c r="AC542" s="61" t="s">
        <v>192</v>
      </c>
      <c r="AD542" s="61" t="s">
        <v>196</v>
      </c>
      <c r="AE542" s="61" t="s">
        <v>53</v>
      </c>
      <c r="AF542" s="61" t="s">
        <v>515</v>
      </c>
      <c r="AG542" s="64"/>
      <c r="AH542" s="100" t="s">
        <v>528</v>
      </c>
      <c r="AI542" s="64">
        <v>25</v>
      </c>
      <c r="AJ542" s="64" t="s">
        <v>291</v>
      </c>
      <c r="AK542" s="64" t="s">
        <v>195</v>
      </c>
      <c r="AL542" s="64">
        <f>AVERAGE(AL534,AL538)</f>
        <v>33.86335771960735</v>
      </c>
      <c r="AM542" s="41" t="s">
        <v>21</v>
      </c>
      <c r="AN542" s="64"/>
      <c r="AO542" s="64"/>
      <c r="AP542" s="17" t="s">
        <v>56</v>
      </c>
      <c r="AQ542" s="17" t="s">
        <v>34</v>
      </c>
      <c r="AR542" s="64"/>
      <c r="AS542" s="64">
        <f>SQRT(((AS534*AS534)+(AS538*AS538))/2)</f>
        <v>5.0234109117810224</v>
      </c>
      <c r="AT542" s="17" t="s">
        <v>156</v>
      </c>
      <c r="AU542" s="17" t="s">
        <v>194</v>
      </c>
      <c r="AV542" s="17">
        <v>3</v>
      </c>
      <c r="AW542" s="64"/>
      <c r="AX542" s="18" t="s">
        <v>29</v>
      </c>
      <c r="AY542" s="67">
        <f>AVERAGE(AY534,AY538)</f>
        <v>35.576332919677853</v>
      </c>
      <c r="AZ542" s="20" t="s">
        <v>21</v>
      </c>
      <c r="BA542" s="66"/>
      <c r="BB542" s="82"/>
      <c r="BC542" s="66">
        <f>SQRT(((BC534*BC534)+(BC538*BC538))/2)</f>
        <v>5.0234109117810224</v>
      </c>
      <c r="BD542" s="66"/>
      <c r="BE542" s="19">
        <v>3</v>
      </c>
      <c r="BF542" s="68"/>
      <c r="BG542" s="61"/>
      <c r="BH542" s="61"/>
      <c r="BI542" s="61"/>
      <c r="BJ542" s="61"/>
      <c r="BK542" s="61"/>
      <c r="BL542" s="61"/>
      <c r="BM542" s="61"/>
      <c r="BN542" s="61"/>
      <c r="BO542" s="61"/>
      <c r="BP542" s="48"/>
      <c r="BQ542" s="48"/>
      <c r="BR542" s="48"/>
      <c r="BS542" s="48"/>
      <c r="BT542" s="48"/>
      <c r="BU542" s="48"/>
      <c r="BV542" s="48"/>
      <c r="BW542" s="48"/>
      <c r="BX542" s="48"/>
      <c r="BY542" s="48"/>
      <c r="BZ542" s="48"/>
      <c r="CA542" s="48"/>
      <c r="CB542" s="48"/>
      <c r="CC542" s="48"/>
      <c r="CD542" s="48"/>
      <c r="CE542" s="48"/>
      <c r="CF542" s="48"/>
      <c r="CG542" s="48"/>
      <c r="CH542" s="47"/>
      <c r="CI542" s="47"/>
      <c r="CJ542" s="47"/>
      <c r="CK542" s="47"/>
      <c r="CL542" s="47"/>
      <c r="CM542" s="47"/>
      <c r="CN542" s="47"/>
      <c r="CO542" s="47"/>
      <c r="CP542" s="47"/>
      <c r="CQ542" s="48"/>
      <c r="CR542" s="48"/>
      <c r="CS542" s="48"/>
      <c r="CT542" s="48"/>
      <c r="CU542" s="48"/>
      <c r="CV542" s="48"/>
      <c r="CW542" s="48"/>
      <c r="CX542" s="48"/>
      <c r="CY542" s="48"/>
      <c r="CZ542" s="47"/>
      <c r="DA542" s="47"/>
      <c r="DB542" s="47"/>
      <c r="DC542" s="47"/>
      <c r="DD542" s="47"/>
      <c r="DE542" s="47"/>
      <c r="DF542" s="47"/>
      <c r="DG542" s="47"/>
      <c r="DH542" s="47"/>
    </row>
    <row r="543" spans="1:112" s="49" customFormat="1" x14ac:dyDescent="0.3">
      <c r="A543" s="118" t="s">
        <v>183</v>
      </c>
      <c r="B543" s="46" t="s">
        <v>184</v>
      </c>
      <c r="C543" s="61">
        <v>2010</v>
      </c>
      <c r="D543" s="46" t="s">
        <v>130</v>
      </c>
      <c r="E543" s="61"/>
      <c r="F543" s="47" t="s">
        <v>9</v>
      </c>
      <c r="G543" s="47"/>
      <c r="H543" s="61">
        <v>1</v>
      </c>
      <c r="I543" s="61">
        <v>2003</v>
      </c>
      <c r="J543" s="61"/>
      <c r="K543" s="62">
        <v>1</v>
      </c>
      <c r="L543" s="62">
        <v>3</v>
      </c>
      <c r="M543" s="62">
        <v>1</v>
      </c>
      <c r="N543" s="62">
        <v>1</v>
      </c>
      <c r="O543" s="62" t="s">
        <v>185</v>
      </c>
      <c r="P543" s="62" t="s">
        <v>186</v>
      </c>
      <c r="Q543" s="62" t="s">
        <v>263</v>
      </c>
      <c r="R543" s="61" t="s">
        <v>73</v>
      </c>
      <c r="S543" s="61" t="s">
        <v>187</v>
      </c>
      <c r="T543" s="63" t="s">
        <v>188</v>
      </c>
      <c r="U543" s="98" t="s">
        <v>479</v>
      </c>
      <c r="V543" s="63"/>
      <c r="W543" s="63" t="s">
        <v>163</v>
      </c>
      <c r="X543" s="63" t="s">
        <v>29</v>
      </c>
      <c r="Y543" s="63"/>
      <c r="Z543" s="63"/>
      <c r="AA543" s="63"/>
      <c r="AB543" s="61"/>
      <c r="AC543" s="61" t="s">
        <v>193</v>
      </c>
      <c r="AD543" s="61" t="s">
        <v>196</v>
      </c>
      <c r="AE543" s="61" t="s">
        <v>53</v>
      </c>
      <c r="AF543" s="61" t="s">
        <v>515</v>
      </c>
      <c r="AG543" s="64"/>
      <c r="AH543" s="100" t="s">
        <v>529</v>
      </c>
      <c r="AI543" s="64">
        <v>55</v>
      </c>
      <c r="AJ543" s="64" t="s">
        <v>291</v>
      </c>
      <c r="AK543" s="64" t="s">
        <v>195</v>
      </c>
      <c r="AL543" s="64">
        <f>AVERAGE(AL535,AL539)</f>
        <v>36.713699470909198</v>
      </c>
      <c r="AM543" s="41" t="s">
        <v>21</v>
      </c>
      <c r="AN543" s="64"/>
      <c r="AO543" s="64"/>
      <c r="AP543" s="17" t="s">
        <v>56</v>
      </c>
      <c r="AQ543" s="17" t="s">
        <v>34</v>
      </c>
      <c r="AR543" s="64"/>
      <c r="AS543" s="64">
        <f>SQRT(((AS535*AS535)+(AS539*AS539))/2)</f>
        <v>5.6611660649659843</v>
      </c>
      <c r="AT543" s="17" t="s">
        <v>156</v>
      </c>
      <c r="AU543" s="17" t="s">
        <v>194</v>
      </c>
      <c r="AV543" s="17">
        <v>3</v>
      </c>
      <c r="AW543" s="64"/>
      <c r="AX543" s="18" t="s">
        <v>29</v>
      </c>
      <c r="AY543" s="67">
        <f>AVERAGE(AY535,AY539)</f>
        <v>35.576332919677853</v>
      </c>
      <c r="AZ543" s="20" t="s">
        <v>21</v>
      </c>
      <c r="BA543" s="66"/>
      <c r="BB543" s="82"/>
      <c r="BC543" s="66">
        <f>SQRT(((BC535*BC535)+(BC539*BC539))/2)</f>
        <v>5.6611660649659843</v>
      </c>
      <c r="BD543" s="66"/>
      <c r="BE543" s="19">
        <v>3</v>
      </c>
      <c r="BF543" s="68"/>
      <c r="BG543" s="61"/>
      <c r="BH543" s="61"/>
      <c r="BI543" s="61"/>
      <c r="BJ543" s="61"/>
      <c r="BK543" s="61"/>
      <c r="BL543" s="61"/>
      <c r="BM543" s="61"/>
      <c r="BN543" s="61"/>
      <c r="BO543" s="61"/>
      <c r="BP543" s="48"/>
      <c r="BQ543" s="48"/>
      <c r="BR543" s="48"/>
      <c r="BS543" s="48"/>
      <c r="BT543" s="48"/>
      <c r="BU543" s="48"/>
      <c r="BV543" s="48"/>
      <c r="BW543" s="48"/>
      <c r="BX543" s="48"/>
      <c r="BY543" s="48"/>
      <c r="BZ543" s="48"/>
      <c r="CA543" s="48"/>
      <c r="CB543" s="48"/>
      <c r="CC543" s="48"/>
      <c r="CD543" s="48"/>
      <c r="CE543" s="48"/>
      <c r="CF543" s="48"/>
      <c r="CG543" s="48"/>
      <c r="CH543" s="47"/>
      <c r="CI543" s="47"/>
      <c r="CJ543" s="47"/>
      <c r="CK543" s="47"/>
      <c r="CL543" s="47"/>
      <c r="CM543" s="47"/>
      <c r="CN543" s="47"/>
      <c r="CO543" s="47"/>
      <c r="CP543" s="47"/>
      <c r="CQ543" s="48"/>
      <c r="CR543" s="48"/>
      <c r="CS543" s="48"/>
      <c r="CT543" s="48"/>
      <c r="CU543" s="48"/>
      <c r="CV543" s="48"/>
      <c r="CW543" s="48"/>
      <c r="CX543" s="48"/>
      <c r="CY543" s="48"/>
      <c r="CZ543" s="47"/>
      <c r="DA543" s="47"/>
      <c r="DB543" s="47"/>
      <c r="DC543" s="47"/>
      <c r="DD543" s="47"/>
      <c r="DE543" s="47"/>
      <c r="DF543" s="47"/>
      <c r="DG543" s="47"/>
      <c r="DH543" s="47"/>
    </row>
    <row r="544" spans="1:112" s="49" customFormat="1" x14ac:dyDescent="0.3">
      <c r="A544" s="118" t="s">
        <v>183</v>
      </c>
      <c r="B544" s="46" t="s">
        <v>184</v>
      </c>
      <c r="C544" s="61">
        <v>2010</v>
      </c>
      <c r="D544" s="46" t="s">
        <v>130</v>
      </c>
      <c r="E544" s="61"/>
      <c r="F544" s="47" t="s">
        <v>9</v>
      </c>
      <c r="G544" s="47"/>
      <c r="H544" s="61">
        <v>2</v>
      </c>
      <c r="I544" s="61">
        <v>2004</v>
      </c>
      <c r="J544" s="61"/>
      <c r="K544" s="62">
        <v>1</v>
      </c>
      <c r="L544" s="62">
        <v>3</v>
      </c>
      <c r="M544" s="62">
        <v>1</v>
      </c>
      <c r="N544" s="62">
        <v>1</v>
      </c>
      <c r="O544" s="62" t="s">
        <v>185</v>
      </c>
      <c r="P544" s="62" t="s">
        <v>186</v>
      </c>
      <c r="Q544" s="62" t="s">
        <v>263</v>
      </c>
      <c r="R544" s="61" t="s">
        <v>73</v>
      </c>
      <c r="S544" s="61" t="s">
        <v>187</v>
      </c>
      <c r="T544" s="63" t="s">
        <v>188</v>
      </c>
      <c r="U544" s="98" t="s">
        <v>479</v>
      </c>
      <c r="V544" s="63"/>
      <c r="W544" s="63" t="s">
        <v>163</v>
      </c>
      <c r="X544" s="63" t="s">
        <v>29</v>
      </c>
      <c r="Y544" s="63"/>
      <c r="Z544" s="63"/>
      <c r="AA544" s="63"/>
      <c r="AB544" s="61"/>
      <c r="AC544" s="61" t="s">
        <v>192</v>
      </c>
      <c r="AD544" s="61" t="s">
        <v>196</v>
      </c>
      <c r="AE544" s="61" t="s">
        <v>53</v>
      </c>
      <c r="AF544" s="61" t="s">
        <v>515</v>
      </c>
      <c r="AG544" s="64"/>
      <c r="AH544" s="100" t="s">
        <v>530</v>
      </c>
      <c r="AI544" s="64">
        <v>25</v>
      </c>
      <c r="AJ544" s="64" t="s">
        <v>291</v>
      </c>
      <c r="AK544" s="64" t="s">
        <v>195</v>
      </c>
      <c r="AL544" s="64">
        <f>AVERAGE(AL536,AL540)</f>
        <v>21.6776184530348</v>
      </c>
      <c r="AM544" s="41" t="s">
        <v>21</v>
      </c>
      <c r="AN544" s="64"/>
      <c r="AO544" s="64"/>
      <c r="AP544" s="17" t="s">
        <v>56</v>
      </c>
      <c r="AQ544" s="17" t="s">
        <v>34</v>
      </c>
      <c r="AR544" s="64"/>
      <c r="AS544" s="64">
        <f>SQRT(((AS536*AS536)+(AS540*AS540))/2)</f>
        <v>2.5832597777639417</v>
      </c>
      <c r="AT544" s="17" t="s">
        <v>156</v>
      </c>
      <c r="AU544" s="17" t="s">
        <v>194</v>
      </c>
      <c r="AV544" s="17">
        <v>3</v>
      </c>
      <c r="AW544" s="64"/>
      <c r="AX544" s="18" t="s">
        <v>29</v>
      </c>
      <c r="AY544" s="67">
        <f>AVERAGE(AY536,AY540)</f>
        <v>23.349315351837749</v>
      </c>
      <c r="AZ544" s="20" t="s">
        <v>21</v>
      </c>
      <c r="BA544" s="66"/>
      <c r="BB544" s="82"/>
      <c r="BC544" s="66">
        <f>SQRT(((BC536*BC536)+(BC540*BC540))/2)</f>
        <v>2.5832597777639417</v>
      </c>
      <c r="BD544" s="66"/>
      <c r="BE544" s="19">
        <v>3</v>
      </c>
      <c r="BF544" s="68"/>
      <c r="BG544" s="61"/>
      <c r="BH544" s="61"/>
      <c r="BI544" s="61"/>
      <c r="BJ544" s="61"/>
      <c r="BK544" s="61"/>
      <c r="BL544" s="61"/>
      <c r="BM544" s="61"/>
      <c r="BN544" s="61"/>
      <c r="BO544" s="61"/>
      <c r="BP544" s="48"/>
      <c r="BQ544" s="48"/>
      <c r="BR544" s="48"/>
      <c r="BS544" s="48"/>
      <c r="BT544" s="48"/>
      <c r="BU544" s="48"/>
      <c r="BV544" s="48"/>
      <c r="BW544" s="48"/>
      <c r="BX544" s="48"/>
      <c r="BY544" s="48"/>
      <c r="BZ544" s="48"/>
      <c r="CA544" s="48"/>
      <c r="CB544" s="48"/>
      <c r="CC544" s="48"/>
      <c r="CD544" s="48"/>
      <c r="CE544" s="48"/>
      <c r="CF544" s="48"/>
      <c r="CG544" s="48"/>
      <c r="CH544" s="47"/>
      <c r="CI544" s="47"/>
      <c r="CJ544" s="47"/>
      <c r="CK544" s="47"/>
      <c r="CL544" s="47"/>
      <c r="CM544" s="47"/>
      <c r="CN544" s="47"/>
      <c r="CO544" s="47"/>
      <c r="CP544" s="47"/>
      <c r="CQ544" s="48"/>
      <c r="CR544" s="48"/>
      <c r="CS544" s="48"/>
      <c r="CT544" s="48"/>
      <c r="CU544" s="48"/>
      <c r="CV544" s="48"/>
      <c r="CW544" s="48"/>
      <c r="CX544" s="48"/>
      <c r="CY544" s="48"/>
      <c r="CZ544" s="47"/>
      <c r="DA544" s="47"/>
      <c r="DB544" s="47"/>
      <c r="DC544" s="47"/>
      <c r="DD544" s="47"/>
      <c r="DE544" s="47"/>
      <c r="DF544" s="47"/>
      <c r="DG544" s="47"/>
      <c r="DH544" s="47"/>
    </row>
    <row r="545" spans="1:112" s="49" customFormat="1" x14ac:dyDescent="0.3">
      <c r="A545" s="118" t="s">
        <v>183</v>
      </c>
      <c r="B545" s="46" t="s">
        <v>184</v>
      </c>
      <c r="C545" s="61">
        <v>2010</v>
      </c>
      <c r="D545" s="46" t="s">
        <v>130</v>
      </c>
      <c r="E545" s="61"/>
      <c r="F545" s="47" t="s">
        <v>9</v>
      </c>
      <c r="G545" s="47"/>
      <c r="H545" s="61">
        <v>2</v>
      </c>
      <c r="I545" s="61">
        <v>2004</v>
      </c>
      <c r="J545" s="61"/>
      <c r="K545" s="62">
        <v>1</v>
      </c>
      <c r="L545" s="62">
        <v>3</v>
      </c>
      <c r="M545" s="62">
        <v>1</v>
      </c>
      <c r="N545" s="62">
        <v>1</v>
      </c>
      <c r="O545" s="62" t="s">
        <v>185</v>
      </c>
      <c r="P545" s="62" t="s">
        <v>186</v>
      </c>
      <c r="Q545" s="62" t="s">
        <v>263</v>
      </c>
      <c r="R545" s="61" t="s">
        <v>73</v>
      </c>
      <c r="S545" s="61" t="s">
        <v>187</v>
      </c>
      <c r="T545" s="63" t="s">
        <v>188</v>
      </c>
      <c r="U545" s="98" t="s">
        <v>479</v>
      </c>
      <c r="V545" s="63"/>
      <c r="W545" s="63" t="s">
        <v>163</v>
      </c>
      <c r="X545" s="63" t="s">
        <v>29</v>
      </c>
      <c r="Y545" s="63"/>
      <c r="Z545" s="63"/>
      <c r="AA545" s="63"/>
      <c r="AB545" s="61"/>
      <c r="AC545" s="61" t="s">
        <v>193</v>
      </c>
      <c r="AD545" s="61" t="s">
        <v>196</v>
      </c>
      <c r="AE545" s="61" t="s">
        <v>53</v>
      </c>
      <c r="AF545" s="61" t="s">
        <v>515</v>
      </c>
      <c r="AG545" s="64"/>
      <c r="AH545" s="100" t="s">
        <v>531</v>
      </c>
      <c r="AI545" s="64">
        <v>55</v>
      </c>
      <c r="AJ545" s="64" t="s">
        <v>291</v>
      </c>
      <c r="AK545" s="64" t="s">
        <v>195</v>
      </c>
      <c r="AL545" s="64">
        <f>AVERAGE(AL537,AL541)</f>
        <v>18.186649903789451</v>
      </c>
      <c r="AM545" s="41" t="s">
        <v>21</v>
      </c>
      <c r="AN545" s="64"/>
      <c r="AO545" s="64"/>
      <c r="AP545" s="17" t="s">
        <v>56</v>
      </c>
      <c r="AQ545" s="17" t="s">
        <v>34</v>
      </c>
      <c r="AR545" s="64"/>
      <c r="AS545" s="64">
        <f>SQRT(((AS537*AS537)+(AS541*AS541))/2)</f>
        <v>2.3699808992731479</v>
      </c>
      <c r="AT545" s="17" t="s">
        <v>156</v>
      </c>
      <c r="AU545" s="17" t="s">
        <v>194</v>
      </c>
      <c r="AV545" s="17">
        <v>3</v>
      </c>
      <c r="AW545" s="64"/>
      <c r="AX545" s="18" t="s">
        <v>29</v>
      </c>
      <c r="AY545" s="67">
        <f>AVERAGE(AY537,AY541)</f>
        <v>23.349315351837749</v>
      </c>
      <c r="AZ545" s="20" t="s">
        <v>21</v>
      </c>
      <c r="BA545" s="66"/>
      <c r="BB545" s="82"/>
      <c r="BC545" s="66">
        <f>SQRT(((BC537*BC537)+(BC541*BC541))/2)</f>
        <v>2.3699808992731479</v>
      </c>
      <c r="BD545" s="66"/>
      <c r="BE545" s="19">
        <v>3</v>
      </c>
      <c r="BF545" s="68"/>
      <c r="BG545" s="61"/>
      <c r="BH545" s="61"/>
      <c r="BI545" s="61"/>
      <c r="BJ545" s="61"/>
      <c r="BK545" s="61"/>
      <c r="BL545" s="61"/>
      <c r="BM545" s="61"/>
      <c r="BN545" s="61"/>
      <c r="BO545" s="61"/>
      <c r="BP545" s="48"/>
      <c r="BQ545" s="48"/>
      <c r="BR545" s="48"/>
      <c r="BS545" s="48"/>
      <c r="BT545" s="48"/>
      <c r="BU545" s="48"/>
      <c r="BV545" s="48"/>
      <c r="BW545" s="48"/>
      <c r="BX545" s="48"/>
      <c r="BY545" s="48"/>
      <c r="BZ545" s="48"/>
      <c r="CA545" s="48"/>
      <c r="CB545" s="48"/>
      <c r="CC545" s="48"/>
      <c r="CD545" s="48"/>
      <c r="CE545" s="48"/>
      <c r="CF545" s="48"/>
      <c r="CG545" s="48"/>
      <c r="CH545" s="47"/>
      <c r="CI545" s="47"/>
      <c r="CJ545" s="47"/>
      <c r="CK545" s="47"/>
      <c r="CL545" s="47"/>
      <c r="CM545" s="47"/>
      <c r="CN545" s="47"/>
      <c r="CO545" s="47"/>
      <c r="CP545" s="47"/>
      <c r="CQ545" s="48"/>
      <c r="CR545" s="48"/>
      <c r="CS545" s="48"/>
      <c r="CT545" s="48"/>
      <c r="CU545" s="48"/>
      <c r="CV545" s="48"/>
      <c r="CW545" s="48"/>
      <c r="CX545" s="48"/>
      <c r="CY545" s="48"/>
      <c r="CZ545" s="47"/>
      <c r="DA545" s="47"/>
      <c r="DB545" s="47"/>
      <c r="DC545" s="47"/>
      <c r="DD545" s="47"/>
      <c r="DE545" s="47"/>
      <c r="DF545" s="47"/>
      <c r="DG545" s="47"/>
      <c r="DH545" s="47"/>
    </row>
    <row r="546" spans="1:112" x14ac:dyDescent="0.3">
      <c r="BB546" s="83"/>
    </row>
    <row r="547" spans="1:112" x14ac:dyDescent="0.3">
      <c r="A547" s="84" t="s">
        <v>730</v>
      </c>
      <c r="B547" s="11" t="s">
        <v>731</v>
      </c>
      <c r="C547" s="12">
        <v>2001</v>
      </c>
      <c r="D547" s="11" t="s">
        <v>430</v>
      </c>
      <c r="F547" s="13" t="s">
        <v>71</v>
      </c>
      <c r="H547" s="12">
        <v>1</v>
      </c>
      <c r="I547" s="12">
        <v>1996</v>
      </c>
      <c r="J547" s="12" t="s">
        <v>729</v>
      </c>
      <c r="Q547" s="14" t="s">
        <v>263</v>
      </c>
      <c r="R547" s="12" t="s">
        <v>58</v>
      </c>
      <c r="T547" s="15" t="s">
        <v>732</v>
      </c>
      <c r="U547" s="91" t="s">
        <v>733</v>
      </c>
      <c r="V547" s="91"/>
      <c r="W547" s="107" t="s">
        <v>734</v>
      </c>
      <c r="X547" s="108"/>
      <c r="AB547" s="12" t="s">
        <v>726</v>
      </c>
      <c r="AC547" s="12" t="s">
        <v>727</v>
      </c>
      <c r="AD547" s="12" t="s">
        <v>737</v>
      </c>
      <c r="AE547" s="16" t="s">
        <v>735</v>
      </c>
      <c r="AF547" s="12" t="s">
        <v>736</v>
      </c>
      <c r="AI547" s="24" t="s">
        <v>875</v>
      </c>
      <c r="AJ547" s="17" t="s">
        <v>876</v>
      </c>
      <c r="AK547" s="17" t="s">
        <v>743</v>
      </c>
      <c r="BB547" s="83"/>
      <c r="BU547" s="21" t="s">
        <v>757</v>
      </c>
      <c r="BX547" s="21" t="s">
        <v>756</v>
      </c>
      <c r="CG547" s="21" t="s">
        <v>758</v>
      </c>
      <c r="CI547" s="13" t="s">
        <v>723</v>
      </c>
      <c r="CK547" s="13" t="s">
        <v>722</v>
      </c>
      <c r="CP547" s="13" t="s">
        <v>724</v>
      </c>
      <c r="CR547" s="21" t="s">
        <v>755</v>
      </c>
      <c r="CT547" s="21" t="s">
        <v>754</v>
      </c>
      <c r="DA547" s="13" t="s">
        <v>721</v>
      </c>
      <c r="DC547" s="13" t="s">
        <v>720</v>
      </c>
      <c r="DH547" s="13" t="s">
        <v>725</v>
      </c>
    </row>
    <row r="548" spans="1:112" x14ac:dyDescent="0.3">
      <c r="A548" s="84" t="s">
        <v>730</v>
      </c>
      <c r="B548" s="11" t="s">
        <v>731</v>
      </c>
      <c r="C548" s="12">
        <v>2001</v>
      </c>
      <c r="D548" s="11" t="s">
        <v>430</v>
      </c>
      <c r="F548" s="13" t="s">
        <v>71</v>
      </c>
      <c r="H548" s="12">
        <v>1</v>
      </c>
      <c r="I548" s="12">
        <v>1996</v>
      </c>
      <c r="J548" s="12" t="s">
        <v>729</v>
      </c>
      <c r="Q548" s="14" t="s">
        <v>263</v>
      </c>
      <c r="R548" s="12" t="s">
        <v>58</v>
      </c>
      <c r="T548" s="15" t="s">
        <v>732</v>
      </c>
      <c r="U548" s="91" t="s">
        <v>733</v>
      </c>
      <c r="V548" s="91"/>
      <c r="W548" s="107" t="s">
        <v>734</v>
      </c>
      <c r="AB548" s="12" t="s">
        <v>726</v>
      </c>
      <c r="AC548" s="12" t="s">
        <v>728</v>
      </c>
      <c r="AD548" s="12" t="s">
        <v>737</v>
      </c>
      <c r="AE548" s="16" t="s">
        <v>735</v>
      </c>
      <c r="AF548" s="12" t="s">
        <v>736</v>
      </c>
      <c r="AI548" s="24" t="s">
        <v>875</v>
      </c>
      <c r="AJ548" s="17" t="s">
        <v>876</v>
      </c>
      <c r="AK548" s="17" t="s">
        <v>743</v>
      </c>
      <c r="BB548" s="83"/>
      <c r="BU548" s="21" t="s">
        <v>766</v>
      </c>
      <c r="BX548" s="21" t="s">
        <v>765</v>
      </c>
      <c r="CG548" s="21" t="s">
        <v>758</v>
      </c>
      <c r="CI548" s="13" t="s">
        <v>723</v>
      </c>
      <c r="CK548" s="13" t="s">
        <v>722</v>
      </c>
      <c r="CP548" s="13" t="s">
        <v>724</v>
      </c>
      <c r="CR548" s="21" t="s">
        <v>764</v>
      </c>
      <c r="CT548" s="21" t="s">
        <v>763</v>
      </c>
      <c r="DA548" s="13" t="s">
        <v>721</v>
      </c>
      <c r="DC548" s="13" t="s">
        <v>720</v>
      </c>
      <c r="DH548" s="13" t="s">
        <v>725</v>
      </c>
    </row>
    <row r="549" spans="1:112" x14ac:dyDescent="0.3">
      <c r="A549" s="84" t="s">
        <v>730</v>
      </c>
      <c r="B549" s="11" t="s">
        <v>731</v>
      </c>
      <c r="C549" s="12">
        <v>2001</v>
      </c>
      <c r="D549" s="11" t="s">
        <v>430</v>
      </c>
      <c r="F549" s="13" t="s">
        <v>71</v>
      </c>
      <c r="H549" s="12">
        <v>2</v>
      </c>
      <c r="I549" s="12">
        <v>1997</v>
      </c>
      <c r="J549" s="12" t="s">
        <v>729</v>
      </c>
      <c r="Q549" s="14" t="s">
        <v>263</v>
      </c>
      <c r="R549" s="12" t="s">
        <v>58</v>
      </c>
      <c r="T549" s="15" t="s">
        <v>732</v>
      </c>
      <c r="U549" s="91" t="s">
        <v>733</v>
      </c>
      <c r="V549" s="91"/>
      <c r="W549" s="107" t="s">
        <v>734</v>
      </c>
      <c r="AB549" s="12" t="s">
        <v>726</v>
      </c>
      <c r="AC549" s="12" t="s">
        <v>727</v>
      </c>
      <c r="AD549" s="12" t="s">
        <v>737</v>
      </c>
      <c r="AE549" s="16" t="s">
        <v>735</v>
      </c>
      <c r="AF549" s="12" t="s">
        <v>736</v>
      </c>
      <c r="AI549" s="24" t="s">
        <v>875</v>
      </c>
      <c r="AJ549" s="17" t="s">
        <v>876</v>
      </c>
      <c r="AK549" s="17" t="s">
        <v>743</v>
      </c>
      <c r="BB549" s="83"/>
      <c r="BU549" s="21" t="s">
        <v>757</v>
      </c>
      <c r="BX549" s="21" t="s">
        <v>756</v>
      </c>
      <c r="CG549" s="21" t="s">
        <v>758</v>
      </c>
      <c r="CI549" s="13" t="s">
        <v>723</v>
      </c>
      <c r="CK549" s="13" t="s">
        <v>722</v>
      </c>
      <c r="CP549" s="13" t="s">
        <v>724</v>
      </c>
      <c r="CR549" s="21" t="s">
        <v>753</v>
      </c>
      <c r="CT549" s="21" t="s">
        <v>752</v>
      </c>
      <c r="DA549" s="13" t="s">
        <v>719</v>
      </c>
      <c r="DC549" s="13" t="s">
        <v>718</v>
      </c>
      <c r="DH549" s="13" t="s">
        <v>725</v>
      </c>
    </row>
    <row r="550" spans="1:112" x14ac:dyDescent="0.3">
      <c r="A550" s="84" t="s">
        <v>730</v>
      </c>
      <c r="B550" s="11" t="s">
        <v>731</v>
      </c>
      <c r="C550" s="12">
        <v>2001</v>
      </c>
      <c r="D550" s="11" t="s">
        <v>430</v>
      </c>
      <c r="F550" s="13" t="s">
        <v>71</v>
      </c>
      <c r="H550" s="12">
        <v>2</v>
      </c>
      <c r="I550" s="12">
        <v>1997</v>
      </c>
      <c r="J550" s="12" t="s">
        <v>729</v>
      </c>
      <c r="Q550" s="14" t="s">
        <v>263</v>
      </c>
      <c r="R550" s="12" t="s">
        <v>58</v>
      </c>
      <c r="T550" s="15" t="s">
        <v>732</v>
      </c>
      <c r="U550" s="91" t="s">
        <v>733</v>
      </c>
      <c r="V550" s="91"/>
      <c r="W550" s="107" t="s">
        <v>734</v>
      </c>
      <c r="AB550" s="12" t="s">
        <v>726</v>
      </c>
      <c r="AC550" s="12" t="s">
        <v>728</v>
      </c>
      <c r="AD550" s="12" t="s">
        <v>737</v>
      </c>
      <c r="AE550" s="16" t="s">
        <v>735</v>
      </c>
      <c r="AF550" s="12" t="s">
        <v>736</v>
      </c>
      <c r="AI550" s="24" t="s">
        <v>875</v>
      </c>
      <c r="AJ550" s="17" t="s">
        <v>876</v>
      </c>
      <c r="AK550" s="17" t="s">
        <v>743</v>
      </c>
      <c r="BB550" s="83"/>
      <c r="BU550" s="21" t="s">
        <v>766</v>
      </c>
      <c r="BX550" s="21" t="s">
        <v>765</v>
      </c>
      <c r="CG550" s="21" t="s">
        <v>758</v>
      </c>
      <c r="CI550" s="13" t="s">
        <v>723</v>
      </c>
      <c r="CK550" s="13" t="s">
        <v>722</v>
      </c>
      <c r="CP550" s="13" t="s">
        <v>724</v>
      </c>
      <c r="CR550" s="21" t="s">
        <v>762</v>
      </c>
      <c r="CT550" s="21" t="s">
        <v>761</v>
      </c>
      <c r="DA550" s="13" t="s">
        <v>719</v>
      </c>
      <c r="DC550" s="13" t="s">
        <v>718</v>
      </c>
      <c r="DH550" s="13" t="s">
        <v>725</v>
      </c>
    </row>
    <row r="551" spans="1:112" x14ac:dyDescent="0.3">
      <c r="A551" s="84" t="s">
        <v>730</v>
      </c>
      <c r="B551" s="11" t="s">
        <v>731</v>
      </c>
      <c r="C551" s="12">
        <v>2001</v>
      </c>
      <c r="D551" s="11" t="s">
        <v>430</v>
      </c>
      <c r="F551" s="13" t="s">
        <v>71</v>
      </c>
      <c r="H551" s="12">
        <v>4</v>
      </c>
      <c r="I551" s="12">
        <v>1999</v>
      </c>
      <c r="J551" s="12" t="s">
        <v>729</v>
      </c>
      <c r="Q551" s="14" t="s">
        <v>263</v>
      </c>
      <c r="R551" s="12" t="s">
        <v>58</v>
      </c>
      <c r="T551" s="15" t="s">
        <v>732</v>
      </c>
      <c r="U551" s="91" t="s">
        <v>733</v>
      </c>
      <c r="V551" s="91"/>
      <c r="W551" s="107" t="s">
        <v>734</v>
      </c>
      <c r="AB551" s="12" t="s">
        <v>726</v>
      </c>
      <c r="AC551" s="12" t="s">
        <v>727</v>
      </c>
      <c r="AD551" s="12" t="s">
        <v>737</v>
      </c>
      <c r="AE551" s="16" t="s">
        <v>735</v>
      </c>
      <c r="AF551" s="12" t="s">
        <v>736</v>
      </c>
      <c r="AI551" s="24" t="s">
        <v>875</v>
      </c>
      <c r="AJ551" s="17" t="s">
        <v>876</v>
      </c>
      <c r="AK551" s="17" t="s">
        <v>743</v>
      </c>
      <c r="BB551" s="83"/>
      <c r="BU551" s="21" t="s">
        <v>757</v>
      </c>
      <c r="BX551" s="21" t="s">
        <v>756</v>
      </c>
      <c r="CG551" s="21" t="s">
        <v>758</v>
      </c>
      <c r="CI551" s="13" t="s">
        <v>723</v>
      </c>
      <c r="CK551" s="13" t="s">
        <v>722</v>
      </c>
      <c r="CP551" s="13" t="s">
        <v>724</v>
      </c>
      <c r="CR551" s="21" t="s">
        <v>751</v>
      </c>
      <c r="CT551" s="21" t="s">
        <v>750</v>
      </c>
      <c r="DA551" s="13" t="s">
        <v>717</v>
      </c>
      <c r="DC551" s="13" t="s">
        <v>716</v>
      </c>
      <c r="DH551" s="13" t="s">
        <v>725</v>
      </c>
    </row>
    <row r="552" spans="1:112" x14ac:dyDescent="0.3">
      <c r="A552" s="84" t="s">
        <v>730</v>
      </c>
      <c r="B552" s="11" t="s">
        <v>731</v>
      </c>
      <c r="C552" s="12">
        <v>2001</v>
      </c>
      <c r="D552" s="11" t="s">
        <v>430</v>
      </c>
      <c r="F552" s="13" t="s">
        <v>71</v>
      </c>
      <c r="H552" s="12">
        <v>4</v>
      </c>
      <c r="I552" s="12">
        <v>1999</v>
      </c>
      <c r="J552" s="12" t="s">
        <v>729</v>
      </c>
      <c r="Q552" s="14" t="s">
        <v>263</v>
      </c>
      <c r="R552" s="12" t="s">
        <v>58</v>
      </c>
      <c r="T552" s="15" t="s">
        <v>732</v>
      </c>
      <c r="U552" s="91" t="s">
        <v>733</v>
      </c>
      <c r="V552" s="91"/>
      <c r="W552" s="107" t="s">
        <v>734</v>
      </c>
      <c r="AB552" s="12" t="s">
        <v>726</v>
      </c>
      <c r="AC552" s="12" t="s">
        <v>728</v>
      </c>
      <c r="AD552" s="12" t="s">
        <v>737</v>
      </c>
      <c r="AE552" s="16" t="s">
        <v>735</v>
      </c>
      <c r="AF552" s="12" t="s">
        <v>736</v>
      </c>
      <c r="AI552" s="24" t="s">
        <v>875</v>
      </c>
      <c r="AJ552" s="17" t="s">
        <v>876</v>
      </c>
      <c r="AK552" s="17" t="s">
        <v>743</v>
      </c>
      <c r="BB552" s="83"/>
      <c r="BU552" s="21" t="s">
        <v>766</v>
      </c>
      <c r="BX552" s="21" t="s">
        <v>765</v>
      </c>
      <c r="CG552" s="21" t="s">
        <v>758</v>
      </c>
      <c r="CI552" s="13" t="s">
        <v>723</v>
      </c>
      <c r="CK552" s="13" t="s">
        <v>722</v>
      </c>
      <c r="CP552" s="13" t="s">
        <v>724</v>
      </c>
      <c r="CR552" s="21" t="s">
        <v>760</v>
      </c>
      <c r="CT552" s="21" t="s">
        <v>759</v>
      </c>
      <c r="DA552" s="13" t="s">
        <v>717</v>
      </c>
      <c r="DC552" s="13" t="s">
        <v>716</v>
      </c>
      <c r="DH552" s="13" t="s">
        <v>725</v>
      </c>
    </row>
    <row r="553" spans="1:112" x14ac:dyDescent="0.3">
      <c r="A553" s="84" t="s">
        <v>730</v>
      </c>
      <c r="B553" s="11" t="s">
        <v>731</v>
      </c>
      <c r="C553" s="12">
        <v>2001</v>
      </c>
      <c r="D553" s="11" t="s">
        <v>430</v>
      </c>
      <c r="F553" s="13" t="s">
        <v>71</v>
      </c>
      <c r="H553" s="12">
        <v>1</v>
      </c>
      <c r="I553" s="12">
        <v>1996</v>
      </c>
      <c r="J553" s="12" t="s">
        <v>729</v>
      </c>
      <c r="Q553" s="14" t="s">
        <v>263</v>
      </c>
      <c r="R553" s="12" t="s">
        <v>58</v>
      </c>
      <c r="T553" s="15" t="s">
        <v>732</v>
      </c>
      <c r="U553" s="91" t="s">
        <v>733</v>
      </c>
      <c r="W553" s="107" t="s">
        <v>734</v>
      </c>
      <c r="AB553" s="12" t="s">
        <v>726</v>
      </c>
      <c r="AC553" s="12" t="s">
        <v>727</v>
      </c>
      <c r="AD553" s="12" t="s">
        <v>738</v>
      </c>
      <c r="AE553" s="16" t="s">
        <v>735</v>
      </c>
      <c r="AF553" s="12" t="s">
        <v>736</v>
      </c>
      <c r="AI553" s="24" t="s">
        <v>875</v>
      </c>
      <c r="AJ553" s="17" t="s">
        <v>876</v>
      </c>
      <c r="AK553" s="17" t="s">
        <v>744</v>
      </c>
      <c r="BB553" s="83"/>
      <c r="BU553" s="21" t="s">
        <v>782</v>
      </c>
      <c r="BX553" s="21" t="s">
        <v>781</v>
      </c>
      <c r="CG553" s="21" t="s">
        <v>758</v>
      </c>
      <c r="CI553" s="13" t="s">
        <v>774</v>
      </c>
      <c r="CK553" s="13" t="s">
        <v>773</v>
      </c>
      <c r="CR553" s="21" t="s">
        <v>780</v>
      </c>
      <c r="CT553" s="21" t="s">
        <v>779</v>
      </c>
      <c r="DA553" s="13" t="s">
        <v>772</v>
      </c>
      <c r="DC553" s="13" t="s">
        <v>771</v>
      </c>
    </row>
    <row r="554" spans="1:112" x14ac:dyDescent="0.3">
      <c r="A554" s="84" t="s">
        <v>730</v>
      </c>
      <c r="B554" s="11" t="s">
        <v>731</v>
      </c>
      <c r="C554" s="12">
        <v>2001</v>
      </c>
      <c r="D554" s="11" t="s">
        <v>430</v>
      </c>
      <c r="F554" s="13" t="s">
        <v>71</v>
      </c>
      <c r="H554" s="12">
        <v>1</v>
      </c>
      <c r="I554" s="12">
        <v>1996</v>
      </c>
      <c r="J554" s="12" t="s">
        <v>729</v>
      </c>
      <c r="Q554" s="14" t="s">
        <v>263</v>
      </c>
      <c r="R554" s="12" t="s">
        <v>58</v>
      </c>
      <c r="T554" s="15" t="s">
        <v>732</v>
      </c>
      <c r="U554" s="91" t="s">
        <v>733</v>
      </c>
      <c r="W554" s="107" t="s">
        <v>734</v>
      </c>
      <c r="AB554" s="12" t="s">
        <v>726</v>
      </c>
      <c r="AC554" s="12" t="s">
        <v>728</v>
      </c>
      <c r="AD554" s="12" t="s">
        <v>738</v>
      </c>
      <c r="AE554" s="16" t="s">
        <v>735</v>
      </c>
      <c r="AF554" s="12" t="s">
        <v>736</v>
      </c>
      <c r="AI554" s="24" t="s">
        <v>875</v>
      </c>
      <c r="AJ554" s="17" t="s">
        <v>876</v>
      </c>
      <c r="AK554" s="17" t="s">
        <v>744</v>
      </c>
      <c r="BB554" s="83"/>
      <c r="BU554" s="21" t="s">
        <v>790</v>
      </c>
      <c r="BX554" s="21" t="s">
        <v>789</v>
      </c>
      <c r="CG554" s="21" t="s">
        <v>758</v>
      </c>
      <c r="CI554" s="13" t="s">
        <v>774</v>
      </c>
      <c r="CK554" s="13" t="s">
        <v>773</v>
      </c>
      <c r="CR554" s="21" t="s">
        <v>788</v>
      </c>
      <c r="CT554" s="21" t="s">
        <v>787</v>
      </c>
      <c r="DA554" s="13" t="s">
        <v>772</v>
      </c>
      <c r="DC554" s="13" t="s">
        <v>771</v>
      </c>
    </row>
    <row r="555" spans="1:112" x14ac:dyDescent="0.3">
      <c r="A555" s="84" t="s">
        <v>730</v>
      </c>
      <c r="B555" s="11" t="s">
        <v>731</v>
      </c>
      <c r="C555" s="12">
        <v>2001</v>
      </c>
      <c r="D555" s="11" t="s">
        <v>430</v>
      </c>
      <c r="F555" s="13" t="s">
        <v>71</v>
      </c>
      <c r="H555" s="12">
        <v>2</v>
      </c>
      <c r="I555" s="12">
        <v>1997</v>
      </c>
      <c r="J555" s="12" t="s">
        <v>729</v>
      </c>
      <c r="Q555" s="14" t="s">
        <v>263</v>
      </c>
      <c r="R555" s="12" t="s">
        <v>58</v>
      </c>
      <c r="T555" s="15" t="s">
        <v>732</v>
      </c>
      <c r="U555" s="91" t="s">
        <v>733</v>
      </c>
      <c r="W555" s="107" t="s">
        <v>734</v>
      </c>
      <c r="AB555" s="12" t="s">
        <v>726</v>
      </c>
      <c r="AC555" s="12" t="s">
        <v>727</v>
      </c>
      <c r="AD555" s="12" t="s">
        <v>738</v>
      </c>
      <c r="AE555" s="16" t="s">
        <v>735</v>
      </c>
      <c r="AF555" s="12" t="s">
        <v>736</v>
      </c>
      <c r="AI555" s="24" t="s">
        <v>875</v>
      </c>
      <c r="AJ555" s="17" t="s">
        <v>876</v>
      </c>
      <c r="AK555" s="17" t="s">
        <v>744</v>
      </c>
      <c r="BB555" s="83"/>
      <c r="BU555" s="21" t="s">
        <v>782</v>
      </c>
      <c r="BX555" s="21" t="s">
        <v>781</v>
      </c>
      <c r="CG555" s="21" t="s">
        <v>758</v>
      </c>
      <c r="CI555" s="13" t="s">
        <v>774</v>
      </c>
      <c r="CK555" s="13" t="s">
        <v>773</v>
      </c>
      <c r="CR555" s="21" t="s">
        <v>778</v>
      </c>
      <c r="CT555" s="21" t="s">
        <v>777</v>
      </c>
      <c r="DA555" s="13" t="s">
        <v>770</v>
      </c>
      <c r="DC555" s="13" t="s">
        <v>769</v>
      </c>
    </row>
    <row r="556" spans="1:112" x14ac:dyDescent="0.3">
      <c r="A556" s="84" t="s">
        <v>730</v>
      </c>
      <c r="B556" s="11" t="s">
        <v>731</v>
      </c>
      <c r="C556" s="12">
        <v>2001</v>
      </c>
      <c r="D556" s="11" t="s">
        <v>430</v>
      </c>
      <c r="F556" s="13" t="s">
        <v>71</v>
      </c>
      <c r="H556" s="12">
        <v>2</v>
      </c>
      <c r="I556" s="12">
        <v>1997</v>
      </c>
      <c r="J556" s="12" t="s">
        <v>729</v>
      </c>
      <c r="Q556" s="14" t="s">
        <v>263</v>
      </c>
      <c r="R556" s="12" t="s">
        <v>58</v>
      </c>
      <c r="T556" s="15" t="s">
        <v>732</v>
      </c>
      <c r="U556" s="91" t="s">
        <v>733</v>
      </c>
      <c r="W556" s="107" t="s">
        <v>734</v>
      </c>
      <c r="AB556" s="12" t="s">
        <v>726</v>
      </c>
      <c r="AC556" s="12" t="s">
        <v>728</v>
      </c>
      <c r="AD556" s="12" t="s">
        <v>738</v>
      </c>
      <c r="AE556" s="16" t="s">
        <v>735</v>
      </c>
      <c r="AF556" s="12" t="s">
        <v>736</v>
      </c>
      <c r="AI556" s="24" t="s">
        <v>875</v>
      </c>
      <c r="AJ556" s="17" t="s">
        <v>876</v>
      </c>
      <c r="AK556" s="17" t="s">
        <v>744</v>
      </c>
      <c r="BB556" s="83"/>
      <c r="BU556" s="21" t="s">
        <v>790</v>
      </c>
      <c r="BX556" s="21" t="s">
        <v>789</v>
      </c>
      <c r="CG556" s="21" t="s">
        <v>758</v>
      </c>
      <c r="CI556" s="13" t="s">
        <v>774</v>
      </c>
      <c r="CK556" s="13" t="s">
        <v>773</v>
      </c>
      <c r="CR556" s="21" t="s">
        <v>786</v>
      </c>
      <c r="CT556" s="21" t="s">
        <v>785</v>
      </c>
      <c r="DA556" s="13" t="s">
        <v>770</v>
      </c>
      <c r="DC556" s="13" t="s">
        <v>769</v>
      </c>
    </row>
    <row r="557" spans="1:112" x14ac:dyDescent="0.3">
      <c r="A557" s="84" t="s">
        <v>730</v>
      </c>
      <c r="B557" s="11" t="s">
        <v>731</v>
      </c>
      <c r="C557" s="12">
        <v>2001</v>
      </c>
      <c r="D557" s="11" t="s">
        <v>430</v>
      </c>
      <c r="F557" s="13" t="s">
        <v>71</v>
      </c>
      <c r="H557" s="12">
        <v>4</v>
      </c>
      <c r="I557" s="12">
        <v>1999</v>
      </c>
      <c r="J557" s="12" t="s">
        <v>729</v>
      </c>
      <c r="Q557" s="14" t="s">
        <v>263</v>
      </c>
      <c r="R557" s="12" t="s">
        <v>58</v>
      </c>
      <c r="T557" s="15" t="s">
        <v>732</v>
      </c>
      <c r="U557" s="91" t="s">
        <v>733</v>
      </c>
      <c r="W557" s="107" t="s">
        <v>734</v>
      </c>
      <c r="AB557" s="12" t="s">
        <v>726</v>
      </c>
      <c r="AC557" s="12" t="s">
        <v>727</v>
      </c>
      <c r="AD557" s="12" t="s">
        <v>738</v>
      </c>
      <c r="AE557" s="16" t="s">
        <v>735</v>
      </c>
      <c r="AF557" s="12" t="s">
        <v>736</v>
      </c>
      <c r="AI557" s="24" t="s">
        <v>875</v>
      </c>
      <c r="AJ557" s="17" t="s">
        <v>876</v>
      </c>
      <c r="AK557" s="17" t="s">
        <v>744</v>
      </c>
      <c r="BB557" s="83"/>
      <c r="BU557" s="21" t="s">
        <v>782</v>
      </c>
      <c r="BX557" s="21" t="s">
        <v>781</v>
      </c>
      <c r="CG557" s="21" t="s">
        <v>758</v>
      </c>
      <c r="CI557" s="13" t="s">
        <v>774</v>
      </c>
      <c r="CK557" s="13" t="s">
        <v>773</v>
      </c>
      <c r="CR557" s="21" t="s">
        <v>776</v>
      </c>
      <c r="CT557" s="21" t="s">
        <v>775</v>
      </c>
      <c r="DA557" s="13" t="s">
        <v>768</v>
      </c>
      <c r="DC557" s="13" t="s">
        <v>767</v>
      </c>
    </row>
    <row r="558" spans="1:112" x14ac:dyDescent="0.3">
      <c r="A558" s="84" t="s">
        <v>730</v>
      </c>
      <c r="B558" s="11" t="s">
        <v>731</v>
      </c>
      <c r="C558" s="12">
        <v>2001</v>
      </c>
      <c r="D558" s="11" t="s">
        <v>430</v>
      </c>
      <c r="F558" s="13" t="s">
        <v>71</v>
      </c>
      <c r="H558" s="12">
        <v>4</v>
      </c>
      <c r="I558" s="12">
        <v>1999</v>
      </c>
      <c r="J558" s="12" t="s">
        <v>729</v>
      </c>
      <c r="Q558" s="14" t="s">
        <v>263</v>
      </c>
      <c r="R558" s="12" t="s">
        <v>58</v>
      </c>
      <c r="T558" s="15" t="s">
        <v>732</v>
      </c>
      <c r="U558" s="91" t="s">
        <v>733</v>
      </c>
      <c r="W558" s="107" t="s">
        <v>734</v>
      </c>
      <c r="AB558" s="12" t="s">
        <v>726</v>
      </c>
      <c r="AC558" s="12" t="s">
        <v>728</v>
      </c>
      <c r="AD558" s="12" t="s">
        <v>738</v>
      </c>
      <c r="AE558" s="16" t="s">
        <v>735</v>
      </c>
      <c r="AF558" s="12" t="s">
        <v>736</v>
      </c>
      <c r="AI558" s="24" t="s">
        <v>875</v>
      </c>
      <c r="AJ558" s="17" t="s">
        <v>876</v>
      </c>
      <c r="AK558" s="17" t="s">
        <v>744</v>
      </c>
      <c r="BB558" s="83"/>
      <c r="BU558" s="21" t="s">
        <v>790</v>
      </c>
      <c r="BX558" s="21" t="s">
        <v>789</v>
      </c>
      <c r="CG558" s="21" t="s">
        <v>758</v>
      </c>
      <c r="CI558" s="13" t="s">
        <v>774</v>
      </c>
      <c r="CK558" s="13" t="s">
        <v>773</v>
      </c>
      <c r="CR558" s="21" t="s">
        <v>784</v>
      </c>
      <c r="CT558" s="21" t="s">
        <v>783</v>
      </c>
      <c r="DA558" s="13" t="s">
        <v>768</v>
      </c>
      <c r="DC558" s="13" t="s">
        <v>767</v>
      </c>
    </row>
    <row r="559" spans="1:112" x14ac:dyDescent="0.3">
      <c r="A559" s="84" t="s">
        <v>730</v>
      </c>
      <c r="B559" s="11" t="s">
        <v>731</v>
      </c>
      <c r="C559" s="12">
        <v>2001</v>
      </c>
      <c r="D559" s="11" t="s">
        <v>430</v>
      </c>
      <c r="F559" s="13" t="s">
        <v>71</v>
      </c>
      <c r="H559" s="12">
        <v>1</v>
      </c>
      <c r="I559" s="12">
        <v>1996</v>
      </c>
      <c r="J559" s="12" t="s">
        <v>729</v>
      </c>
      <c r="Q559" s="14" t="s">
        <v>263</v>
      </c>
      <c r="R559" s="12" t="s">
        <v>58</v>
      </c>
      <c r="T559" s="15" t="s">
        <v>732</v>
      </c>
      <c r="U559" s="91" t="s">
        <v>733</v>
      </c>
      <c r="W559" s="107" t="s">
        <v>734</v>
      </c>
      <c r="AB559" s="12" t="s">
        <v>726</v>
      </c>
      <c r="AC559" s="12" t="s">
        <v>727</v>
      </c>
      <c r="AD559" s="12" t="s">
        <v>739</v>
      </c>
      <c r="AE559" s="16" t="s">
        <v>735</v>
      </c>
      <c r="AF559" s="12" t="s">
        <v>736</v>
      </c>
      <c r="AI559" s="24" t="s">
        <v>875</v>
      </c>
      <c r="AJ559" s="17" t="s">
        <v>876</v>
      </c>
      <c r="AK559" s="17" t="s">
        <v>745</v>
      </c>
      <c r="BB559" s="83"/>
      <c r="BU559" s="21" t="s">
        <v>806</v>
      </c>
      <c r="BX559" s="21" t="s">
        <v>805</v>
      </c>
      <c r="CG559" s="21" t="s">
        <v>758</v>
      </c>
      <c r="CI559" s="13" t="s">
        <v>798</v>
      </c>
      <c r="CK559" s="13" t="s">
        <v>797</v>
      </c>
      <c r="CR559" s="21" t="s">
        <v>804</v>
      </c>
      <c r="CT559" s="21" t="s">
        <v>803</v>
      </c>
      <c r="DA559" s="13" t="s">
        <v>796</v>
      </c>
      <c r="DC559" s="13" t="s">
        <v>795</v>
      </c>
    </row>
    <row r="560" spans="1:112" x14ac:dyDescent="0.3">
      <c r="A560" s="84" t="s">
        <v>730</v>
      </c>
      <c r="B560" s="11" t="s">
        <v>731</v>
      </c>
      <c r="C560" s="12">
        <v>2001</v>
      </c>
      <c r="D560" s="11" t="s">
        <v>430</v>
      </c>
      <c r="F560" s="13" t="s">
        <v>71</v>
      </c>
      <c r="H560" s="12">
        <v>1</v>
      </c>
      <c r="I560" s="12">
        <v>1996</v>
      </c>
      <c r="J560" s="12" t="s">
        <v>729</v>
      </c>
      <c r="Q560" s="14" t="s">
        <v>263</v>
      </c>
      <c r="R560" s="12" t="s">
        <v>58</v>
      </c>
      <c r="T560" s="15" t="s">
        <v>732</v>
      </c>
      <c r="U560" s="91" t="s">
        <v>733</v>
      </c>
      <c r="W560" s="107" t="s">
        <v>734</v>
      </c>
      <c r="AB560" s="12" t="s">
        <v>726</v>
      </c>
      <c r="AC560" s="12" t="s">
        <v>728</v>
      </c>
      <c r="AD560" s="12" t="s">
        <v>739</v>
      </c>
      <c r="AE560" s="16" t="s">
        <v>735</v>
      </c>
      <c r="AF560" s="12" t="s">
        <v>736</v>
      </c>
      <c r="AI560" s="24" t="s">
        <v>875</v>
      </c>
      <c r="AJ560" s="17" t="s">
        <v>876</v>
      </c>
      <c r="AK560" s="17" t="s">
        <v>745</v>
      </c>
      <c r="BB560" s="83"/>
      <c r="BU560" s="21" t="s">
        <v>814</v>
      </c>
      <c r="BX560" s="21" t="s">
        <v>813</v>
      </c>
      <c r="CG560" s="21" t="s">
        <v>758</v>
      </c>
      <c r="CI560" s="13" t="s">
        <v>798</v>
      </c>
      <c r="CK560" s="13" t="s">
        <v>797</v>
      </c>
      <c r="CR560" s="21" t="s">
        <v>812</v>
      </c>
      <c r="CT560" s="21" t="s">
        <v>811</v>
      </c>
      <c r="DA560" s="13" t="s">
        <v>796</v>
      </c>
      <c r="DC560" s="13" t="s">
        <v>795</v>
      </c>
    </row>
    <row r="561" spans="1:107" x14ac:dyDescent="0.3">
      <c r="A561" s="84" t="s">
        <v>730</v>
      </c>
      <c r="B561" s="11" t="s">
        <v>731</v>
      </c>
      <c r="C561" s="12">
        <v>2001</v>
      </c>
      <c r="D561" s="11" t="s">
        <v>430</v>
      </c>
      <c r="F561" s="13" t="s">
        <v>71</v>
      </c>
      <c r="H561" s="12">
        <v>2</v>
      </c>
      <c r="I561" s="12">
        <v>1997</v>
      </c>
      <c r="J561" s="12" t="s">
        <v>729</v>
      </c>
      <c r="Q561" s="14" t="s">
        <v>263</v>
      </c>
      <c r="R561" s="12" t="s">
        <v>58</v>
      </c>
      <c r="T561" s="15" t="s">
        <v>732</v>
      </c>
      <c r="U561" s="91" t="s">
        <v>733</v>
      </c>
      <c r="W561" s="107" t="s">
        <v>734</v>
      </c>
      <c r="AB561" s="12" t="s">
        <v>726</v>
      </c>
      <c r="AC561" s="12" t="s">
        <v>727</v>
      </c>
      <c r="AD561" s="12" t="s">
        <v>739</v>
      </c>
      <c r="AE561" s="16" t="s">
        <v>735</v>
      </c>
      <c r="AF561" s="12" t="s">
        <v>736</v>
      </c>
      <c r="AI561" s="24" t="s">
        <v>875</v>
      </c>
      <c r="AJ561" s="17" t="s">
        <v>876</v>
      </c>
      <c r="AK561" s="17" t="s">
        <v>745</v>
      </c>
      <c r="BB561" s="83"/>
      <c r="BU561" s="21" t="s">
        <v>806</v>
      </c>
      <c r="BX561" s="21" t="s">
        <v>805</v>
      </c>
      <c r="CG561" s="21" t="s">
        <v>758</v>
      </c>
      <c r="CI561" s="13" t="s">
        <v>798</v>
      </c>
      <c r="CK561" s="13" t="s">
        <v>797</v>
      </c>
      <c r="CR561" s="21" t="s">
        <v>802</v>
      </c>
      <c r="CT561" s="21" t="s">
        <v>801</v>
      </c>
      <c r="DA561" s="13" t="s">
        <v>794</v>
      </c>
      <c r="DC561" s="13" t="s">
        <v>793</v>
      </c>
    </row>
    <row r="562" spans="1:107" x14ac:dyDescent="0.3">
      <c r="A562" s="84" t="s">
        <v>730</v>
      </c>
      <c r="B562" s="11" t="s">
        <v>731</v>
      </c>
      <c r="C562" s="12">
        <v>2001</v>
      </c>
      <c r="D562" s="11" t="s">
        <v>430</v>
      </c>
      <c r="F562" s="13" t="s">
        <v>71</v>
      </c>
      <c r="H562" s="12">
        <v>2</v>
      </c>
      <c r="I562" s="12">
        <v>1997</v>
      </c>
      <c r="J562" s="12" t="s">
        <v>729</v>
      </c>
      <c r="Q562" s="14" t="s">
        <v>263</v>
      </c>
      <c r="R562" s="12" t="s">
        <v>58</v>
      </c>
      <c r="T562" s="15" t="s">
        <v>732</v>
      </c>
      <c r="U562" s="91" t="s">
        <v>733</v>
      </c>
      <c r="W562" s="107" t="s">
        <v>734</v>
      </c>
      <c r="AB562" s="12" t="s">
        <v>726</v>
      </c>
      <c r="AC562" s="12" t="s">
        <v>728</v>
      </c>
      <c r="AD562" s="12" t="s">
        <v>739</v>
      </c>
      <c r="AE562" s="16" t="s">
        <v>735</v>
      </c>
      <c r="AF562" s="12" t="s">
        <v>736</v>
      </c>
      <c r="AI562" s="24" t="s">
        <v>875</v>
      </c>
      <c r="AJ562" s="17" t="s">
        <v>876</v>
      </c>
      <c r="AK562" s="17" t="s">
        <v>745</v>
      </c>
      <c r="BB562" s="83"/>
      <c r="BU562" s="21" t="s">
        <v>814</v>
      </c>
      <c r="BX562" s="21" t="s">
        <v>813</v>
      </c>
      <c r="CG562" s="21" t="s">
        <v>758</v>
      </c>
      <c r="CI562" s="13" t="s">
        <v>798</v>
      </c>
      <c r="CK562" s="13" t="s">
        <v>797</v>
      </c>
      <c r="CR562" s="21" t="s">
        <v>810</v>
      </c>
      <c r="CT562" s="21" t="s">
        <v>809</v>
      </c>
      <c r="DA562" s="13" t="s">
        <v>794</v>
      </c>
      <c r="DC562" s="13" t="s">
        <v>793</v>
      </c>
    </row>
    <row r="563" spans="1:107" x14ac:dyDescent="0.3">
      <c r="A563" s="84" t="s">
        <v>730</v>
      </c>
      <c r="B563" s="11" t="s">
        <v>731</v>
      </c>
      <c r="C563" s="12">
        <v>2001</v>
      </c>
      <c r="D563" s="11" t="s">
        <v>430</v>
      </c>
      <c r="F563" s="13" t="s">
        <v>71</v>
      </c>
      <c r="H563" s="12">
        <v>4</v>
      </c>
      <c r="I563" s="12">
        <v>1999</v>
      </c>
      <c r="J563" s="12" t="s">
        <v>729</v>
      </c>
      <c r="Q563" s="14" t="s">
        <v>263</v>
      </c>
      <c r="R563" s="12" t="s">
        <v>58</v>
      </c>
      <c r="T563" s="15" t="s">
        <v>732</v>
      </c>
      <c r="U563" s="91" t="s">
        <v>733</v>
      </c>
      <c r="W563" s="107" t="s">
        <v>734</v>
      </c>
      <c r="AB563" s="12" t="s">
        <v>726</v>
      </c>
      <c r="AC563" s="12" t="s">
        <v>727</v>
      </c>
      <c r="AD563" s="12" t="s">
        <v>739</v>
      </c>
      <c r="AE563" s="16" t="s">
        <v>735</v>
      </c>
      <c r="AF563" s="12" t="s">
        <v>736</v>
      </c>
      <c r="AI563" s="24" t="s">
        <v>875</v>
      </c>
      <c r="AJ563" s="17" t="s">
        <v>876</v>
      </c>
      <c r="AK563" s="17" t="s">
        <v>745</v>
      </c>
      <c r="BB563" s="83"/>
      <c r="BU563" s="21" t="s">
        <v>806</v>
      </c>
      <c r="BX563" s="21" t="s">
        <v>805</v>
      </c>
      <c r="CG563" s="21" t="s">
        <v>758</v>
      </c>
      <c r="CI563" s="13" t="s">
        <v>798</v>
      </c>
      <c r="CK563" s="13" t="s">
        <v>797</v>
      </c>
      <c r="CR563" s="21" t="s">
        <v>800</v>
      </c>
      <c r="CT563" s="21" t="s">
        <v>799</v>
      </c>
      <c r="DA563" s="13" t="s">
        <v>792</v>
      </c>
      <c r="DC563" s="13" t="s">
        <v>791</v>
      </c>
    </row>
    <row r="564" spans="1:107" x14ac:dyDescent="0.3">
      <c r="A564" s="84" t="s">
        <v>730</v>
      </c>
      <c r="B564" s="11" t="s">
        <v>731</v>
      </c>
      <c r="C564" s="12">
        <v>2001</v>
      </c>
      <c r="D564" s="11" t="s">
        <v>430</v>
      </c>
      <c r="F564" s="13" t="s">
        <v>71</v>
      </c>
      <c r="H564" s="12">
        <v>4</v>
      </c>
      <c r="I564" s="12">
        <v>1999</v>
      </c>
      <c r="J564" s="12" t="s">
        <v>729</v>
      </c>
      <c r="Q564" s="14" t="s">
        <v>263</v>
      </c>
      <c r="R564" s="12" t="s">
        <v>58</v>
      </c>
      <c r="T564" s="15" t="s">
        <v>732</v>
      </c>
      <c r="U564" s="91" t="s">
        <v>733</v>
      </c>
      <c r="W564" s="107" t="s">
        <v>734</v>
      </c>
      <c r="AB564" s="12" t="s">
        <v>726</v>
      </c>
      <c r="AC564" s="12" t="s">
        <v>728</v>
      </c>
      <c r="AD564" s="12" t="s">
        <v>739</v>
      </c>
      <c r="AE564" s="16" t="s">
        <v>735</v>
      </c>
      <c r="AF564" s="12" t="s">
        <v>736</v>
      </c>
      <c r="AI564" s="24" t="s">
        <v>875</v>
      </c>
      <c r="AJ564" s="17" t="s">
        <v>876</v>
      </c>
      <c r="AK564" s="17" t="s">
        <v>745</v>
      </c>
      <c r="BB564" s="83"/>
      <c r="BU564" s="21" t="s">
        <v>814</v>
      </c>
      <c r="BX564" s="21" t="s">
        <v>813</v>
      </c>
      <c r="CG564" s="21" t="s">
        <v>758</v>
      </c>
      <c r="CI564" s="13" t="s">
        <v>798</v>
      </c>
      <c r="CK564" s="13" t="s">
        <v>797</v>
      </c>
      <c r="CR564" s="21" t="s">
        <v>808</v>
      </c>
      <c r="CT564" s="21" t="s">
        <v>807</v>
      </c>
      <c r="DA564" s="13" t="s">
        <v>792</v>
      </c>
      <c r="DC564" s="13" t="s">
        <v>791</v>
      </c>
    </row>
    <row r="565" spans="1:107" x14ac:dyDescent="0.3">
      <c r="A565" s="84" t="s">
        <v>730</v>
      </c>
      <c r="B565" s="11" t="s">
        <v>731</v>
      </c>
      <c r="C565" s="12">
        <v>2001</v>
      </c>
      <c r="D565" s="11" t="s">
        <v>430</v>
      </c>
      <c r="F565" s="13" t="s">
        <v>71</v>
      </c>
      <c r="H565" s="12">
        <v>1</v>
      </c>
      <c r="I565" s="12">
        <v>1996</v>
      </c>
      <c r="J565" s="12" t="s">
        <v>729</v>
      </c>
      <c r="Q565" s="14" t="s">
        <v>263</v>
      </c>
      <c r="R565" s="12" t="s">
        <v>58</v>
      </c>
      <c r="T565" s="15" t="s">
        <v>732</v>
      </c>
      <c r="U565" s="91" t="s">
        <v>733</v>
      </c>
      <c r="W565" s="107" t="s">
        <v>734</v>
      </c>
      <c r="AB565" s="12" t="s">
        <v>726</v>
      </c>
      <c r="AC565" s="12" t="s">
        <v>727</v>
      </c>
      <c r="AD565" s="12" t="s">
        <v>740</v>
      </c>
      <c r="AE565" s="16" t="s">
        <v>735</v>
      </c>
      <c r="AF565" s="12" t="s">
        <v>736</v>
      </c>
      <c r="AI565" s="24" t="s">
        <v>875</v>
      </c>
      <c r="AJ565" s="17" t="s">
        <v>876</v>
      </c>
      <c r="AK565" s="17" t="s">
        <v>746</v>
      </c>
      <c r="BB565" s="83"/>
      <c r="BU565" s="21" t="s">
        <v>830</v>
      </c>
      <c r="BX565" s="21" t="s">
        <v>829</v>
      </c>
      <c r="CG565" s="21" t="s">
        <v>758</v>
      </c>
      <c r="CI565" s="13" t="s">
        <v>822</v>
      </c>
      <c r="CK565" s="13" t="s">
        <v>821</v>
      </c>
      <c r="CR565" s="21" t="s">
        <v>828</v>
      </c>
      <c r="CT565" s="21" t="s">
        <v>827</v>
      </c>
      <c r="DA565" s="13" t="s">
        <v>820</v>
      </c>
      <c r="DC565" s="13" t="s">
        <v>819</v>
      </c>
    </row>
    <row r="566" spans="1:107" x14ac:dyDescent="0.3">
      <c r="A566" s="84" t="s">
        <v>730</v>
      </c>
      <c r="B566" s="11" t="s">
        <v>731</v>
      </c>
      <c r="C566" s="12">
        <v>2001</v>
      </c>
      <c r="D566" s="11" t="s">
        <v>430</v>
      </c>
      <c r="F566" s="13" t="s">
        <v>71</v>
      </c>
      <c r="H566" s="12">
        <v>1</v>
      </c>
      <c r="I566" s="12">
        <v>1996</v>
      </c>
      <c r="J566" s="12" t="s">
        <v>729</v>
      </c>
      <c r="Q566" s="14" t="s">
        <v>263</v>
      </c>
      <c r="R566" s="12" t="s">
        <v>58</v>
      </c>
      <c r="T566" s="15" t="s">
        <v>732</v>
      </c>
      <c r="U566" s="91" t="s">
        <v>733</v>
      </c>
      <c r="W566" s="107" t="s">
        <v>734</v>
      </c>
      <c r="AB566" s="12" t="s">
        <v>726</v>
      </c>
      <c r="AC566" s="12" t="s">
        <v>728</v>
      </c>
      <c r="AD566" s="12" t="s">
        <v>740</v>
      </c>
      <c r="AE566" s="16" t="s">
        <v>735</v>
      </c>
      <c r="AF566" s="12" t="s">
        <v>736</v>
      </c>
      <c r="AI566" s="24" t="s">
        <v>875</v>
      </c>
      <c r="AJ566" s="17" t="s">
        <v>876</v>
      </c>
      <c r="AK566" s="17" t="s">
        <v>746</v>
      </c>
      <c r="BB566" s="83"/>
      <c r="BU566" s="21">
        <v>0</v>
      </c>
      <c r="BX566" s="21">
        <v>0</v>
      </c>
      <c r="CG566" s="21" t="s">
        <v>758</v>
      </c>
      <c r="CI566" s="13" t="s">
        <v>822</v>
      </c>
      <c r="CK566" s="13" t="s">
        <v>821</v>
      </c>
      <c r="CR566" s="21" t="s">
        <v>836</v>
      </c>
      <c r="CT566" s="21" t="s">
        <v>835</v>
      </c>
      <c r="DA566" s="13" t="s">
        <v>820</v>
      </c>
      <c r="DC566" s="13" t="s">
        <v>819</v>
      </c>
    </row>
    <row r="567" spans="1:107" x14ac:dyDescent="0.3">
      <c r="A567" s="84" t="s">
        <v>730</v>
      </c>
      <c r="B567" s="11" t="s">
        <v>731</v>
      </c>
      <c r="C567" s="12">
        <v>2001</v>
      </c>
      <c r="D567" s="11" t="s">
        <v>430</v>
      </c>
      <c r="F567" s="13" t="s">
        <v>71</v>
      </c>
      <c r="H567" s="12">
        <v>2</v>
      </c>
      <c r="I567" s="12">
        <v>1997</v>
      </c>
      <c r="J567" s="12" t="s">
        <v>729</v>
      </c>
      <c r="Q567" s="14" t="s">
        <v>263</v>
      </c>
      <c r="R567" s="12" t="s">
        <v>58</v>
      </c>
      <c r="T567" s="15" t="s">
        <v>732</v>
      </c>
      <c r="U567" s="91" t="s">
        <v>733</v>
      </c>
      <c r="W567" s="107" t="s">
        <v>734</v>
      </c>
      <c r="AB567" s="12" t="s">
        <v>726</v>
      </c>
      <c r="AC567" s="12" t="s">
        <v>727</v>
      </c>
      <c r="AD567" s="12" t="s">
        <v>740</v>
      </c>
      <c r="AE567" s="16" t="s">
        <v>735</v>
      </c>
      <c r="AF567" s="12" t="s">
        <v>736</v>
      </c>
      <c r="AI567" s="24" t="s">
        <v>875</v>
      </c>
      <c r="AJ567" s="17" t="s">
        <v>876</v>
      </c>
      <c r="AK567" s="17" t="s">
        <v>746</v>
      </c>
      <c r="BB567" s="83"/>
      <c r="BU567" s="21" t="s">
        <v>830</v>
      </c>
      <c r="BX567" s="21" t="s">
        <v>829</v>
      </c>
      <c r="CG567" s="21" t="s">
        <v>758</v>
      </c>
      <c r="CI567" s="13" t="s">
        <v>822</v>
      </c>
      <c r="CK567" s="13" t="s">
        <v>821</v>
      </c>
      <c r="CR567" s="21" t="s">
        <v>826</v>
      </c>
      <c r="CT567" s="21" t="s">
        <v>825</v>
      </c>
      <c r="DA567" s="13" t="s">
        <v>818</v>
      </c>
      <c r="DC567" s="13" t="s">
        <v>817</v>
      </c>
    </row>
    <row r="568" spans="1:107" x14ac:dyDescent="0.3">
      <c r="A568" s="84" t="s">
        <v>730</v>
      </c>
      <c r="B568" s="11" t="s">
        <v>731</v>
      </c>
      <c r="C568" s="12">
        <v>2001</v>
      </c>
      <c r="D568" s="11" t="s">
        <v>430</v>
      </c>
      <c r="F568" s="13" t="s">
        <v>71</v>
      </c>
      <c r="H568" s="12">
        <v>2</v>
      </c>
      <c r="I568" s="12">
        <v>1997</v>
      </c>
      <c r="J568" s="12" t="s">
        <v>729</v>
      </c>
      <c r="Q568" s="14" t="s">
        <v>263</v>
      </c>
      <c r="R568" s="12" t="s">
        <v>58</v>
      </c>
      <c r="T568" s="15" t="s">
        <v>732</v>
      </c>
      <c r="U568" s="91" t="s">
        <v>733</v>
      </c>
      <c r="W568" s="107" t="s">
        <v>734</v>
      </c>
      <c r="AB568" s="12" t="s">
        <v>726</v>
      </c>
      <c r="AC568" s="12" t="s">
        <v>728</v>
      </c>
      <c r="AD568" s="12" t="s">
        <v>740</v>
      </c>
      <c r="AE568" s="16" t="s">
        <v>735</v>
      </c>
      <c r="AF568" s="12" t="s">
        <v>736</v>
      </c>
      <c r="AI568" s="24" t="s">
        <v>875</v>
      </c>
      <c r="AJ568" s="17" t="s">
        <v>876</v>
      </c>
      <c r="AK568" s="17" t="s">
        <v>746</v>
      </c>
      <c r="BB568" s="83"/>
      <c r="BU568" s="21">
        <v>0</v>
      </c>
      <c r="BX568" s="21">
        <v>0</v>
      </c>
      <c r="CG568" s="21" t="s">
        <v>758</v>
      </c>
      <c r="CI568" s="13" t="s">
        <v>822</v>
      </c>
      <c r="CK568" s="13" t="s">
        <v>821</v>
      </c>
      <c r="CR568" s="21" t="s">
        <v>834</v>
      </c>
      <c r="CT568" s="21" t="s">
        <v>833</v>
      </c>
      <c r="DA568" s="13" t="s">
        <v>818</v>
      </c>
      <c r="DC568" s="13" t="s">
        <v>817</v>
      </c>
    </row>
    <row r="569" spans="1:107" x14ac:dyDescent="0.3">
      <c r="A569" s="84" t="s">
        <v>730</v>
      </c>
      <c r="B569" s="11" t="s">
        <v>731</v>
      </c>
      <c r="C569" s="12">
        <v>2001</v>
      </c>
      <c r="D569" s="11" t="s">
        <v>430</v>
      </c>
      <c r="F569" s="13" t="s">
        <v>71</v>
      </c>
      <c r="H569" s="12">
        <v>4</v>
      </c>
      <c r="I569" s="12">
        <v>1999</v>
      </c>
      <c r="J569" s="12" t="s">
        <v>729</v>
      </c>
      <c r="Q569" s="14" t="s">
        <v>263</v>
      </c>
      <c r="R569" s="12" t="s">
        <v>58</v>
      </c>
      <c r="T569" s="15" t="s">
        <v>732</v>
      </c>
      <c r="U569" s="91" t="s">
        <v>733</v>
      </c>
      <c r="W569" s="107" t="s">
        <v>734</v>
      </c>
      <c r="AB569" s="12" t="s">
        <v>726</v>
      </c>
      <c r="AC569" s="12" t="s">
        <v>727</v>
      </c>
      <c r="AD569" s="12" t="s">
        <v>740</v>
      </c>
      <c r="AE569" s="16" t="s">
        <v>735</v>
      </c>
      <c r="AF569" s="12" t="s">
        <v>736</v>
      </c>
      <c r="AI569" s="24" t="s">
        <v>875</v>
      </c>
      <c r="AJ569" s="17" t="s">
        <v>876</v>
      </c>
      <c r="AK569" s="17" t="s">
        <v>746</v>
      </c>
      <c r="BB569" s="83"/>
      <c r="BU569" s="21" t="s">
        <v>830</v>
      </c>
      <c r="BX569" s="21" t="s">
        <v>829</v>
      </c>
      <c r="CG569" s="21" t="s">
        <v>758</v>
      </c>
      <c r="CI569" s="13" t="s">
        <v>822</v>
      </c>
      <c r="CK569" s="13" t="s">
        <v>821</v>
      </c>
      <c r="CR569" s="21" t="s">
        <v>824</v>
      </c>
      <c r="CT569" s="21" t="s">
        <v>823</v>
      </c>
      <c r="DA569" s="13" t="s">
        <v>816</v>
      </c>
      <c r="DC569" s="13" t="s">
        <v>815</v>
      </c>
    </row>
    <row r="570" spans="1:107" x14ac:dyDescent="0.3">
      <c r="A570" s="84" t="s">
        <v>730</v>
      </c>
      <c r="B570" s="11" t="s">
        <v>731</v>
      </c>
      <c r="C570" s="12">
        <v>2001</v>
      </c>
      <c r="D570" s="11" t="s">
        <v>430</v>
      </c>
      <c r="F570" s="13" t="s">
        <v>71</v>
      </c>
      <c r="H570" s="12">
        <v>4</v>
      </c>
      <c r="I570" s="12">
        <v>1999</v>
      </c>
      <c r="J570" s="12" t="s">
        <v>729</v>
      </c>
      <c r="Q570" s="14" t="s">
        <v>263</v>
      </c>
      <c r="R570" s="12" t="s">
        <v>58</v>
      </c>
      <c r="T570" s="15" t="s">
        <v>732</v>
      </c>
      <c r="U570" s="91" t="s">
        <v>733</v>
      </c>
      <c r="W570" s="107" t="s">
        <v>734</v>
      </c>
      <c r="AB570" s="12" t="s">
        <v>726</v>
      </c>
      <c r="AC570" s="12" t="s">
        <v>728</v>
      </c>
      <c r="AD570" s="12" t="s">
        <v>740</v>
      </c>
      <c r="AE570" s="16" t="s">
        <v>735</v>
      </c>
      <c r="AF570" s="12" t="s">
        <v>736</v>
      </c>
      <c r="AI570" s="24" t="s">
        <v>875</v>
      </c>
      <c r="AJ570" s="17" t="s">
        <v>876</v>
      </c>
      <c r="AK570" s="17" t="s">
        <v>746</v>
      </c>
      <c r="BB570" s="83"/>
      <c r="BU570" s="21">
        <v>0</v>
      </c>
      <c r="BX570" s="21">
        <v>0</v>
      </c>
      <c r="CG570" s="21" t="s">
        <v>758</v>
      </c>
      <c r="CI570" s="13" t="s">
        <v>822</v>
      </c>
      <c r="CK570" s="13" t="s">
        <v>821</v>
      </c>
      <c r="CR570" s="21" t="s">
        <v>832</v>
      </c>
      <c r="CT570" s="21" t="s">
        <v>831</v>
      </c>
      <c r="DA570" s="13" t="s">
        <v>816</v>
      </c>
      <c r="DC570" s="13" t="s">
        <v>815</v>
      </c>
    </row>
    <row r="571" spans="1:107" x14ac:dyDescent="0.3">
      <c r="A571" s="84" t="s">
        <v>730</v>
      </c>
      <c r="B571" s="11" t="s">
        <v>731</v>
      </c>
      <c r="C571" s="12">
        <v>2001</v>
      </c>
      <c r="D571" s="11" t="s">
        <v>430</v>
      </c>
      <c r="F571" s="13" t="s">
        <v>71</v>
      </c>
      <c r="H571" s="12">
        <v>1</v>
      </c>
      <c r="I571" s="12">
        <v>1996</v>
      </c>
      <c r="J571" s="12" t="s">
        <v>729</v>
      </c>
      <c r="Q571" s="14" t="s">
        <v>263</v>
      </c>
      <c r="R571" s="12" t="s">
        <v>58</v>
      </c>
      <c r="T571" s="15" t="s">
        <v>732</v>
      </c>
      <c r="U571" s="91" t="s">
        <v>733</v>
      </c>
      <c r="W571" s="107" t="s">
        <v>734</v>
      </c>
      <c r="AB571" s="12" t="s">
        <v>726</v>
      </c>
      <c r="AC571" s="12" t="s">
        <v>727</v>
      </c>
      <c r="AD571" s="12" t="s">
        <v>741</v>
      </c>
      <c r="AE571" s="16" t="s">
        <v>735</v>
      </c>
      <c r="AF571" s="12" t="s">
        <v>736</v>
      </c>
      <c r="AI571" s="24" t="s">
        <v>875</v>
      </c>
      <c r="AJ571" s="17" t="s">
        <v>876</v>
      </c>
      <c r="AK571" s="17" t="s">
        <v>747</v>
      </c>
      <c r="BB571" s="83"/>
      <c r="BU571" s="21">
        <v>0</v>
      </c>
      <c r="BX571" s="21">
        <v>0</v>
      </c>
      <c r="CI571" s="13">
        <v>0</v>
      </c>
      <c r="CK571" s="13">
        <v>0</v>
      </c>
      <c r="CR571" s="21" t="s">
        <v>844</v>
      </c>
      <c r="CT571" s="21" t="s">
        <v>843</v>
      </c>
      <c r="DA571" s="13">
        <v>0</v>
      </c>
      <c r="DC571" s="13">
        <v>0</v>
      </c>
    </row>
    <row r="572" spans="1:107" x14ac:dyDescent="0.3">
      <c r="A572" s="84" t="s">
        <v>730</v>
      </c>
      <c r="B572" s="11" t="s">
        <v>731</v>
      </c>
      <c r="C572" s="12">
        <v>2001</v>
      </c>
      <c r="D572" s="11" t="s">
        <v>430</v>
      </c>
      <c r="F572" s="13" t="s">
        <v>71</v>
      </c>
      <c r="H572" s="12">
        <v>1</v>
      </c>
      <c r="I572" s="12">
        <v>1996</v>
      </c>
      <c r="J572" s="12" t="s">
        <v>729</v>
      </c>
      <c r="Q572" s="14" t="s">
        <v>263</v>
      </c>
      <c r="R572" s="12" t="s">
        <v>58</v>
      </c>
      <c r="T572" s="15" t="s">
        <v>732</v>
      </c>
      <c r="U572" s="91" t="s">
        <v>733</v>
      </c>
      <c r="W572" s="107" t="s">
        <v>734</v>
      </c>
      <c r="AB572" s="12" t="s">
        <v>726</v>
      </c>
      <c r="AC572" s="12" t="s">
        <v>728</v>
      </c>
      <c r="AD572" s="12" t="s">
        <v>741</v>
      </c>
      <c r="AE572" s="16" t="s">
        <v>735</v>
      </c>
      <c r="AF572" s="12" t="s">
        <v>736</v>
      </c>
      <c r="AI572" s="24" t="s">
        <v>875</v>
      </c>
      <c r="AJ572" s="17" t="s">
        <v>876</v>
      </c>
      <c r="AK572" s="17" t="s">
        <v>747</v>
      </c>
      <c r="BB572" s="83"/>
      <c r="BU572" s="21">
        <v>0</v>
      </c>
      <c r="BX572" s="21">
        <v>0</v>
      </c>
      <c r="CI572" s="13">
        <v>0</v>
      </c>
      <c r="CK572" s="13">
        <v>0</v>
      </c>
      <c r="CR572" s="21" t="s">
        <v>850</v>
      </c>
      <c r="CT572" s="21" t="s">
        <v>849</v>
      </c>
      <c r="DA572" s="13">
        <v>0</v>
      </c>
      <c r="DC572" s="13">
        <v>0</v>
      </c>
    </row>
    <row r="573" spans="1:107" x14ac:dyDescent="0.3">
      <c r="A573" s="84" t="s">
        <v>730</v>
      </c>
      <c r="B573" s="11" t="s">
        <v>731</v>
      </c>
      <c r="C573" s="12">
        <v>2001</v>
      </c>
      <c r="D573" s="11" t="s">
        <v>430</v>
      </c>
      <c r="F573" s="13" t="s">
        <v>71</v>
      </c>
      <c r="H573" s="12">
        <v>2</v>
      </c>
      <c r="I573" s="12">
        <v>1997</v>
      </c>
      <c r="J573" s="12" t="s">
        <v>729</v>
      </c>
      <c r="Q573" s="14" t="s">
        <v>263</v>
      </c>
      <c r="R573" s="12" t="s">
        <v>58</v>
      </c>
      <c r="T573" s="15" t="s">
        <v>732</v>
      </c>
      <c r="U573" s="91" t="s">
        <v>733</v>
      </c>
      <c r="W573" s="107" t="s">
        <v>734</v>
      </c>
      <c r="AB573" s="12" t="s">
        <v>726</v>
      </c>
      <c r="AC573" s="12" t="s">
        <v>727</v>
      </c>
      <c r="AD573" s="12" t="s">
        <v>741</v>
      </c>
      <c r="AE573" s="16" t="s">
        <v>735</v>
      </c>
      <c r="AF573" s="12" t="s">
        <v>736</v>
      </c>
      <c r="AI573" s="24" t="s">
        <v>875</v>
      </c>
      <c r="AJ573" s="17" t="s">
        <v>876</v>
      </c>
      <c r="AK573" s="17" t="s">
        <v>747</v>
      </c>
      <c r="BB573" s="83"/>
      <c r="BU573" s="21">
        <v>0</v>
      </c>
      <c r="BX573" s="21">
        <v>0</v>
      </c>
      <c r="CI573" s="13">
        <v>0</v>
      </c>
      <c r="CK573" s="13">
        <v>0</v>
      </c>
      <c r="CR573" s="21" t="s">
        <v>842</v>
      </c>
      <c r="CT573" s="21" t="s">
        <v>841</v>
      </c>
      <c r="DA573" s="13">
        <v>0</v>
      </c>
      <c r="DC573" s="13">
        <v>0</v>
      </c>
    </row>
    <row r="574" spans="1:107" x14ac:dyDescent="0.3">
      <c r="A574" s="84" t="s">
        <v>730</v>
      </c>
      <c r="B574" s="11" t="s">
        <v>731</v>
      </c>
      <c r="C574" s="12">
        <v>2001</v>
      </c>
      <c r="D574" s="11" t="s">
        <v>430</v>
      </c>
      <c r="F574" s="13" t="s">
        <v>71</v>
      </c>
      <c r="H574" s="12">
        <v>2</v>
      </c>
      <c r="I574" s="12">
        <v>1997</v>
      </c>
      <c r="J574" s="12" t="s">
        <v>729</v>
      </c>
      <c r="Q574" s="14" t="s">
        <v>263</v>
      </c>
      <c r="R574" s="12" t="s">
        <v>58</v>
      </c>
      <c r="T574" s="15" t="s">
        <v>732</v>
      </c>
      <c r="U574" s="91" t="s">
        <v>733</v>
      </c>
      <c r="W574" s="107" t="s">
        <v>734</v>
      </c>
      <c r="AB574" s="12" t="s">
        <v>726</v>
      </c>
      <c r="AC574" s="12" t="s">
        <v>728</v>
      </c>
      <c r="AD574" s="12" t="s">
        <v>741</v>
      </c>
      <c r="AE574" s="16" t="s">
        <v>735</v>
      </c>
      <c r="AF574" s="12" t="s">
        <v>736</v>
      </c>
      <c r="AI574" s="24" t="s">
        <v>875</v>
      </c>
      <c r="AJ574" s="17" t="s">
        <v>876</v>
      </c>
      <c r="AK574" s="17" t="s">
        <v>747</v>
      </c>
      <c r="BB574" s="83"/>
      <c r="BU574" s="21">
        <v>0</v>
      </c>
      <c r="BX574" s="21">
        <v>0</v>
      </c>
      <c r="CI574" s="13">
        <v>0</v>
      </c>
      <c r="CK574" s="13">
        <v>0</v>
      </c>
      <c r="CR574" s="21" t="s">
        <v>848</v>
      </c>
      <c r="CT574" s="21" t="s">
        <v>847</v>
      </c>
      <c r="DA574" s="13">
        <v>0</v>
      </c>
      <c r="DC574" s="13">
        <v>0</v>
      </c>
    </row>
    <row r="575" spans="1:107" x14ac:dyDescent="0.3">
      <c r="A575" s="84" t="s">
        <v>730</v>
      </c>
      <c r="B575" s="11" t="s">
        <v>731</v>
      </c>
      <c r="C575" s="12">
        <v>2001</v>
      </c>
      <c r="D575" s="11" t="s">
        <v>430</v>
      </c>
      <c r="F575" s="13" t="s">
        <v>71</v>
      </c>
      <c r="H575" s="12">
        <v>4</v>
      </c>
      <c r="I575" s="12">
        <v>1999</v>
      </c>
      <c r="J575" s="12" t="s">
        <v>729</v>
      </c>
      <c r="Q575" s="14" t="s">
        <v>263</v>
      </c>
      <c r="R575" s="12" t="s">
        <v>58</v>
      </c>
      <c r="T575" s="15" t="s">
        <v>732</v>
      </c>
      <c r="U575" s="91" t="s">
        <v>733</v>
      </c>
      <c r="W575" s="107" t="s">
        <v>734</v>
      </c>
      <c r="AB575" s="12" t="s">
        <v>726</v>
      </c>
      <c r="AC575" s="12" t="s">
        <v>727</v>
      </c>
      <c r="AD575" s="12" t="s">
        <v>741</v>
      </c>
      <c r="AE575" s="16" t="s">
        <v>735</v>
      </c>
      <c r="AF575" s="12" t="s">
        <v>736</v>
      </c>
      <c r="AI575" s="24" t="s">
        <v>875</v>
      </c>
      <c r="AJ575" s="17" t="s">
        <v>876</v>
      </c>
      <c r="AK575" s="17" t="s">
        <v>747</v>
      </c>
      <c r="BB575" s="83"/>
      <c r="BU575" s="21">
        <v>0</v>
      </c>
      <c r="BX575" s="21">
        <v>0</v>
      </c>
      <c r="CI575" s="13">
        <v>0</v>
      </c>
      <c r="CK575" s="13">
        <v>0</v>
      </c>
      <c r="CR575" s="21" t="s">
        <v>840</v>
      </c>
      <c r="CT575" s="21" t="s">
        <v>839</v>
      </c>
      <c r="DA575" s="13" t="s">
        <v>838</v>
      </c>
      <c r="DC575" s="13" t="s">
        <v>837</v>
      </c>
    </row>
    <row r="576" spans="1:107" x14ac:dyDescent="0.3">
      <c r="A576" s="84" t="s">
        <v>730</v>
      </c>
      <c r="B576" s="11" t="s">
        <v>731</v>
      </c>
      <c r="C576" s="12">
        <v>2001</v>
      </c>
      <c r="D576" s="11" t="s">
        <v>430</v>
      </c>
      <c r="F576" s="13" t="s">
        <v>71</v>
      </c>
      <c r="H576" s="12">
        <v>4</v>
      </c>
      <c r="I576" s="12">
        <v>1999</v>
      </c>
      <c r="J576" s="12" t="s">
        <v>729</v>
      </c>
      <c r="Q576" s="14" t="s">
        <v>263</v>
      </c>
      <c r="R576" s="12" t="s">
        <v>58</v>
      </c>
      <c r="T576" s="15" t="s">
        <v>732</v>
      </c>
      <c r="U576" s="91" t="s">
        <v>733</v>
      </c>
      <c r="W576" s="107" t="s">
        <v>734</v>
      </c>
      <c r="AB576" s="12" t="s">
        <v>726</v>
      </c>
      <c r="AC576" s="12" t="s">
        <v>728</v>
      </c>
      <c r="AD576" s="12" t="s">
        <v>741</v>
      </c>
      <c r="AE576" s="16" t="s">
        <v>735</v>
      </c>
      <c r="AF576" s="12" t="s">
        <v>736</v>
      </c>
      <c r="AI576" s="24" t="s">
        <v>875</v>
      </c>
      <c r="AJ576" s="17" t="s">
        <v>876</v>
      </c>
      <c r="AK576" s="17" t="s">
        <v>747</v>
      </c>
      <c r="BB576" s="83"/>
      <c r="BU576" s="21">
        <v>0</v>
      </c>
      <c r="BX576" s="21">
        <v>0</v>
      </c>
      <c r="CI576" s="13">
        <v>0</v>
      </c>
      <c r="CK576" s="13">
        <v>0</v>
      </c>
      <c r="CR576" s="21" t="s">
        <v>846</v>
      </c>
      <c r="CT576" s="21" t="s">
        <v>845</v>
      </c>
      <c r="DA576" s="13" t="s">
        <v>838</v>
      </c>
      <c r="DC576" s="13" t="s">
        <v>837</v>
      </c>
    </row>
    <row r="577" spans="1:112" x14ac:dyDescent="0.3">
      <c r="A577" s="84" t="s">
        <v>730</v>
      </c>
      <c r="B577" s="11" t="s">
        <v>731</v>
      </c>
      <c r="C577" s="12">
        <v>2001</v>
      </c>
      <c r="D577" s="11" t="s">
        <v>430</v>
      </c>
      <c r="F577" s="13" t="s">
        <v>71</v>
      </c>
      <c r="H577" s="12">
        <v>1</v>
      </c>
      <c r="I577" s="12">
        <v>1996</v>
      </c>
      <c r="J577" s="12" t="s">
        <v>729</v>
      </c>
      <c r="Q577" s="14" t="s">
        <v>263</v>
      </c>
      <c r="R577" s="12" t="s">
        <v>58</v>
      </c>
      <c r="T577" s="15" t="s">
        <v>732</v>
      </c>
      <c r="U577" s="91" t="s">
        <v>733</v>
      </c>
      <c r="W577" s="107" t="s">
        <v>734</v>
      </c>
      <c r="AB577" s="12" t="s">
        <v>726</v>
      </c>
      <c r="AC577" s="12" t="s">
        <v>727</v>
      </c>
      <c r="AD577" s="12" t="s">
        <v>742</v>
      </c>
      <c r="AE577" s="16" t="s">
        <v>735</v>
      </c>
      <c r="AF577" s="12" t="s">
        <v>736</v>
      </c>
      <c r="AI577" s="24" t="s">
        <v>875</v>
      </c>
      <c r="AJ577" s="17" t="s">
        <v>876</v>
      </c>
      <c r="AK577" s="17" t="s">
        <v>748</v>
      </c>
      <c r="BB577" s="83"/>
      <c r="BU577" s="21" t="s">
        <v>866</v>
      </c>
      <c r="BX577" s="21" t="s">
        <v>865</v>
      </c>
      <c r="CI577" s="13" t="s">
        <v>858</v>
      </c>
      <c r="CK577" s="13" t="s">
        <v>857</v>
      </c>
      <c r="CR577" s="21" t="s">
        <v>864</v>
      </c>
      <c r="CT577" s="21" t="s">
        <v>863</v>
      </c>
      <c r="DA577" s="13" t="s">
        <v>856</v>
      </c>
      <c r="DC577" s="13" t="s">
        <v>855</v>
      </c>
    </row>
    <row r="578" spans="1:112" x14ac:dyDescent="0.3">
      <c r="A578" s="84" t="s">
        <v>730</v>
      </c>
      <c r="B578" s="11" t="s">
        <v>731</v>
      </c>
      <c r="C578" s="12">
        <v>2001</v>
      </c>
      <c r="D578" s="11" t="s">
        <v>430</v>
      </c>
      <c r="F578" s="13" t="s">
        <v>71</v>
      </c>
      <c r="H578" s="12">
        <v>1</v>
      </c>
      <c r="I578" s="12">
        <v>1996</v>
      </c>
      <c r="J578" s="12" t="s">
        <v>729</v>
      </c>
      <c r="Q578" s="14" t="s">
        <v>263</v>
      </c>
      <c r="R578" s="12" t="s">
        <v>58</v>
      </c>
      <c r="T578" s="15" t="s">
        <v>732</v>
      </c>
      <c r="U578" s="91" t="s">
        <v>733</v>
      </c>
      <c r="W578" s="107" t="s">
        <v>734</v>
      </c>
      <c r="AB578" s="12" t="s">
        <v>726</v>
      </c>
      <c r="AC578" s="12" t="s">
        <v>728</v>
      </c>
      <c r="AD578" s="12" t="s">
        <v>742</v>
      </c>
      <c r="AE578" s="16" t="s">
        <v>735</v>
      </c>
      <c r="AF578" s="12" t="s">
        <v>736</v>
      </c>
      <c r="AI578" s="24" t="s">
        <v>875</v>
      </c>
      <c r="AJ578" s="17" t="s">
        <v>876</v>
      </c>
      <c r="AK578" s="17" t="s">
        <v>748</v>
      </c>
      <c r="BB578" s="83"/>
      <c r="BU578" s="21" t="s">
        <v>874</v>
      </c>
      <c r="BX578" s="21" t="s">
        <v>873</v>
      </c>
      <c r="CI578" s="13" t="s">
        <v>858</v>
      </c>
      <c r="CK578" s="13" t="s">
        <v>857</v>
      </c>
      <c r="CR578" s="21" t="s">
        <v>872</v>
      </c>
      <c r="CT578" s="21" t="s">
        <v>871</v>
      </c>
      <c r="DA578" s="13" t="s">
        <v>856</v>
      </c>
      <c r="DC578" s="13" t="s">
        <v>855</v>
      </c>
    </row>
    <row r="579" spans="1:112" x14ac:dyDescent="0.3">
      <c r="A579" s="84" t="s">
        <v>730</v>
      </c>
      <c r="B579" s="11" t="s">
        <v>731</v>
      </c>
      <c r="C579" s="12">
        <v>2001</v>
      </c>
      <c r="D579" s="11" t="s">
        <v>430</v>
      </c>
      <c r="F579" s="13" t="s">
        <v>71</v>
      </c>
      <c r="H579" s="12">
        <v>2</v>
      </c>
      <c r="I579" s="12">
        <v>1997</v>
      </c>
      <c r="J579" s="12" t="s">
        <v>729</v>
      </c>
      <c r="Q579" s="14" t="s">
        <v>263</v>
      </c>
      <c r="R579" s="12" t="s">
        <v>58</v>
      </c>
      <c r="T579" s="15" t="s">
        <v>732</v>
      </c>
      <c r="U579" s="91" t="s">
        <v>733</v>
      </c>
      <c r="W579" s="107" t="s">
        <v>734</v>
      </c>
      <c r="AB579" s="12" t="s">
        <v>726</v>
      </c>
      <c r="AC579" s="12" t="s">
        <v>727</v>
      </c>
      <c r="AD579" s="12" t="s">
        <v>742</v>
      </c>
      <c r="AE579" s="16" t="s">
        <v>735</v>
      </c>
      <c r="AF579" s="12" t="s">
        <v>736</v>
      </c>
      <c r="AI579" s="24" t="s">
        <v>875</v>
      </c>
      <c r="AJ579" s="17" t="s">
        <v>876</v>
      </c>
      <c r="AK579" s="17" t="s">
        <v>748</v>
      </c>
      <c r="BB579" s="83"/>
      <c r="BU579" s="21" t="s">
        <v>866</v>
      </c>
      <c r="BX579" s="21" t="s">
        <v>865</v>
      </c>
      <c r="CI579" s="13" t="s">
        <v>858</v>
      </c>
      <c r="CK579" s="13" t="s">
        <v>857</v>
      </c>
      <c r="CR579" s="21" t="s">
        <v>862</v>
      </c>
      <c r="CT579" s="21" t="s">
        <v>861</v>
      </c>
      <c r="DA579" s="13" t="s">
        <v>854</v>
      </c>
      <c r="DC579" s="13" t="s">
        <v>853</v>
      </c>
    </row>
    <row r="580" spans="1:112" x14ac:dyDescent="0.3">
      <c r="A580" s="84" t="s">
        <v>730</v>
      </c>
      <c r="B580" s="11" t="s">
        <v>731</v>
      </c>
      <c r="C580" s="12">
        <v>2001</v>
      </c>
      <c r="D580" s="11" t="s">
        <v>430</v>
      </c>
      <c r="F580" s="13" t="s">
        <v>71</v>
      </c>
      <c r="H580" s="12">
        <v>2</v>
      </c>
      <c r="I580" s="12">
        <v>1997</v>
      </c>
      <c r="J580" s="12" t="s">
        <v>729</v>
      </c>
      <c r="Q580" s="14" t="s">
        <v>263</v>
      </c>
      <c r="R580" s="12" t="s">
        <v>58</v>
      </c>
      <c r="T580" s="15" t="s">
        <v>732</v>
      </c>
      <c r="U580" s="91" t="s">
        <v>733</v>
      </c>
      <c r="W580" s="107" t="s">
        <v>734</v>
      </c>
      <c r="AB580" s="12" t="s">
        <v>726</v>
      </c>
      <c r="AC580" s="12" t="s">
        <v>728</v>
      </c>
      <c r="AD580" s="12" t="s">
        <v>742</v>
      </c>
      <c r="AE580" s="16" t="s">
        <v>735</v>
      </c>
      <c r="AF580" s="12" t="s">
        <v>736</v>
      </c>
      <c r="AI580" s="24" t="s">
        <v>875</v>
      </c>
      <c r="AJ580" s="17" t="s">
        <v>876</v>
      </c>
      <c r="AK580" s="17" t="s">
        <v>748</v>
      </c>
      <c r="BB580" s="83"/>
      <c r="BU580" s="21" t="s">
        <v>874</v>
      </c>
      <c r="BX580" s="21" t="s">
        <v>873</v>
      </c>
      <c r="CI580" s="13" t="s">
        <v>858</v>
      </c>
      <c r="CK580" s="13" t="s">
        <v>857</v>
      </c>
      <c r="CR580" s="21" t="s">
        <v>870</v>
      </c>
      <c r="CT580" s="21" t="s">
        <v>869</v>
      </c>
      <c r="DA580" s="13" t="s">
        <v>854</v>
      </c>
      <c r="DC580" s="13" t="s">
        <v>853</v>
      </c>
    </row>
    <row r="581" spans="1:112" x14ac:dyDescent="0.3">
      <c r="A581" s="84" t="s">
        <v>730</v>
      </c>
      <c r="B581" s="11" t="s">
        <v>731</v>
      </c>
      <c r="C581" s="12">
        <v>2001</v>
      </c>
      <c r="D581" s="11" t="s">
        <v>430</v>
      </c>
      <c r="F581" s="13" t="s">
        <v>71</v>
      </c>
      <c r="H581" s="12">
        <v>4</v>
      </c>
      <c r="I581" s="12">
        <v>1999</v>
      </c>
      <c r="J581" s="12" t="s">
        <v>729</v>
      </c>
      <c r="Q581" s="14" t="s">
        <v>263</v>
      </c>
      <c r="R581" s="12" t="s">
        <v>58</v>
      </c>
      <c r="T581" s="15" t="s">
        <v>732</v>
      </c>
      <c r="U581" s="91" t="s">
        <v>733</v>
      </c>
      <c r="W581" s="107" t="s">
        <v>734</v>
      </c>
      <c r="AB581" s="12" t="s">
        <v>726</v>
      </c>
      <c r="AC581" s="12" t="s">
        <v>727</v>
      </c>
      <c r="AD581" s="12" t="s">
        <v>742</v>
      </c>
      <c r="AE581" s="16" t="s">
        <v>735</v>
      </c>
      <c r="AF581" s="12" t="s">
        <v>736</v>
      </c>
      <c r="AI581" s="24" t="s">
        <v>875</v>
      </c>
      <c r="AJ581" s="17" t="s">
        <v>876</v>
      </c>
      <c r="AK581" s="17" t="s">
        <v>748</v>
      </c>
      <c r="BB581" s="83"/>
      <c r="BU581" s="21" t="s">
        <v>866</v>
      </c>
      <c r="BX581" s="21" t="s">
        <v>865</v>
      </c>
      <c r="CI581" s="13" t="s">
        <v>858</v>
      </c>
      <c r="CK581" s="13" t="s">
        <v>857</v>
      </c>
      <c r="CR581" s="21" t="s">
        <v>860</v>
      </c>
      <c r="CT581" s="21" t="s">
        <v>859</v>
      </c>
      <c r="DA581" s="13" t="s">
        <v>852</v>
      </c>
      <c r="DC581" s="13" t="s">
        <v>851</v>
      </c>
    </row>
    <row r="582" spans="1:112" x14ac:dyDescent="0.3">
      <c r="A582" s="84" t="s">
        <v>730</v>
      </c>
      <c r="B582" s="11" t="s">
        <v>731</v>
      </c>
      <c r="C582" s="12">
        <v>2001</v>
      </c>
      <c r="D582" s="11" t="s">
        <v>430</v>
      </c>
      <c r="F582" s="13" t="s">
        <v>71</v>
      </c>
      <c r="H582" s="12">
        <v>4</v>
      </c>
      <c r="I582" s="12">
        <v>1999</v>
      </c>
      <c r="J582" s="12" t="s">
        <v>729</v>
      </c>
      <c r="Q582" s="14" t="s">
        <v>263</v>
      </c>
      <c r="R582" s="12" t="s">
        <v>58</v>
      </c>
      <c r="T582" s="15" t="s">
        <v>732</v>
      </c>
      <c r="U582" s="91" t="s">
        <v>733</v>
      </c>
      <c r="W582" s="107" t="s">
        <v>734</v>
      </c>
      <c r="AB582" s="12" t="s">
        <v>726</v>
      </c>
      <c r="AC582" s="12" t="s">
        <v>728</v>
      </c>
      <c r="AD582" s="12" t="s">
        <v>742</v>
      </c>
      <c r="AE582" s="16" t="s">
        <v>735</v>
      </c>
      <c r="AF582" s="12" t="s">
        <v>736</v>
      </c>
      <c r="AI582" s="24" t="s">
        <v>875</v>
      </c>
      <c r="AJ582" s="17" t="s">
        <v>876</v>
      </c>
      <c r="AK582" s="17" t="s">
        <v>748</v>
      </c>
      <c r="BB582" s="83"/>
      <c r="BU582" s="21" t="s">
        <v>874</v>
      </c>
      <c r="BX582" s="21" t="s">
        <v>873</v>
      </c>
      <c r="CI582" s="13" t="s">
        <v>858</v>
      </c>
      <c r="CK582" s="13" t="s">
        <v>857</v>
      </c>
      <c r="CR582" s="21" t="s">
        <v>868</v>
      </c>
      <c r="CT582" s="21" t="s">
        <v>867</v>
      </c>
      <c r="DA582" s="13" t="s">
        <v>852</v>
      </c>
      <c r="DC582" s="13" t="s">
        <v>851</v>
      </c>
    </row>
    <row r="583" spans="1:112" s="49" customFormat="1" x14ac:dyDescent="0.3">
      <c r="A583" s="118" t="s">
        <v>730</v>
      </c>
      <c r="B583" s="46" t="s">
        <v>731</v>
      </c>
      <c r="C583" s="61">
        <v>2001</v>
      </c>
      <c r="D583" s="46" t="s">
        <v>430</v>
      </c>
      <c r="E583" s="61"/>
      <c r="F583" s="47" t="s">
        <v>71</v>
      </c>
      <c r="G583" s="47"/>
      <c r="H583" s="61">
        <v>1</v>
      </c>
      <c r="I583" s="61">
        <v>1996</v>
      </c>
      <c r="J583" s="61" t="s">
        <v>729</v>
      </c>
      <c r="K583" s="62"/>
      <c r="L583" s="62"/>
      <c r="M583" s="62"/>
      <c r="N583" s="62"/>
      <c r="O583" s="62"/>
      <c r="P583" s="62"/>
      <c r="Q583" s="62" t="s">
        <v>263</v>
      </c>
      <c r="R583" s="61" t="s">
        <v>58</v>
      </c>
      <c r="S583" s="61"/>
      <c r="T583" s="63" t="s">
        <v>732</v>
      </c>
      <c r="U583" s="109" t="s">
        <v>733</v>
      </c>
      <c r="V583" s="63"/>
      <c r="W583" s="110" t="s">
        <v>734</v>
      </c>
      <c r="X583" s="63"/>
      <c r="Y583" s="63"/>
      <c r="Z583" s="63"/>
      <c r="AA583" s="63"/>
      <c r="AB583" s="61" t="s">
        <v>726</v>
      </c>
      <c r="AC583" s="61" t="s">
        <v>727</v>
      </c>
      <c r="AD583" s="61" t="s">
        <v>749</v>
      </c>
      <c r="AE583" s="61" t="s">
        <v>735</v>
      </c>
      <c r="AF583" s="61" t="s">
        <v>736</v>
      </c>
      <c r="AG583" s="64"/>
      <c r="AH583" s="64"/>
      <c r="AI583" s="64" t="s">
        <v>875</v>
      </c>
      <c r="AJ583" s="17" t="s">
        <v>876</v>
      </c>
      <c r="AK583" s="64" t="s">
        <v>91</v>
      </c>
      <c r="AL583" s="64"/>
      <c r="AM583" s="64"/>
      <c r="AN583" s="64"/>
      <c r="AO583" s="64"/>
      <c r="AP583" s="64"/>
      <c r="AQ583" s="64"/>
      <c r="AR583" s="64"/>
      <c r="AS583" s="64"/>
      <c r="AT583" s="64"/>
      <c r="AU583" s="64"/>
      <c r="AV583" s="64"/>
      <c r="AW583" s="64"/>
      <c r="AX583" s="65"/>
      <c r="AY583" s="67"/>
      <c r="AZ583" s="70"/>
      <c r="BA583" s="66"/>
      <c r="BB583" s="82"/>
      <c r="BC583" s="66"/>
      <c r="BD583" s="66"/>
      <c r="BE583" s="66"/>
      <c r="BF583" s="68"/>
      <c r="BG583" s="61"/>
      <c r="BH583" s="61"/>
      <c r="BI583" s="61"/>
      <c r="BJ583" s="61"/>
      <c r="BK583" s="61"/>
      <c r="BL583" s="61"/>
      <c r="BM583" s="61"/>
      <c r="BN583" s="61"/>
      <c r="BO583" s="61"/>
      <c r="BP583" s="48"/>
      <c r="BQ583" s="48"/>
      <c r="BR583" s="48"/>
      <c r="BS583" s="48"/>
      <c r="BT583" s="48"/>
      <c r="BU583" s="48"/>
      <c r="BV583" s="48"/>
      <c r="BW583" s="48"/>
      <c r="BX583" s="48"/>
      <c r="BY583" s="48"/>
      <c r="BZ583" s="48"/>
      <c r="CA583" s="48"/>
      <c r="CB583" s="48"/>
      <c r="CC583" s="48"/>
      <c r="CD583" s="48"/>
      <c r="CE583" s="48"/>
      <c r="CF583" s="48"/>
      <c r="CG583" s="48"/>
      <c r="CH583" s="47"/>
      <c r="CI583" s="47"/>
      <c r="CJ583" s="47"/>
      <c r="CK583" s="47"/>
      <c r="CL583" s="47"/>
      <c r="CM583" s="47"/>
      <c r="CN583" s="47"/>
      <c r="CO583" s="47"/>
      <c r="CP583" s="47"/>
      <c r="CQ583" s="48"/>
      <c r="CR583" s="48"/>
      <c r="CS583" s="48"/>
      <c r="CT583" s="48"/>
      <c r="CU583" s="48"/>
      <c r="CV583" s="48"/>
      <c r="CW583" s="48"/>
      <c r="CX583" s="48"/>
      <c r="CY583" s="48"/>
      <c r="CZ583" s="47"/>
      <c r="DA583" s="47"/>
      <c r="DB583" s="47"/>
      <c r="DC583" s="47"/>
      <c r="DD583" s="47"/>
      <c r="DE583" s="47"/>
      <c r="DF583" s="47"/>
      <c r="DG583" s="47"/>
      <c r="DH583" s="47"/>
    </row>
    <row r="584" spans="1:112" s="49" customFormat="1" x14ac:dyDescent="0.3">
      <c r="A584" s="118" t="s">
        <v>730</v>
      </c>
      <c r="B584" s="46" t="s">
        <v>731</v>
      </c>
      <c r="C584" s="61">
        <v>2001</v>
      </c>
      <c r="D584" s="46" t="s">
        <v>430</v>
      </c>
      <c r="E584" s="61"/>
      <c r="F584" s="47" t="s">
        <v>71</v>
      </c>
      <c r="G584" s="47"/>
      <c r="H584" s="61">
        <v>1</v>
      </c>
      <c r="I584" s="61">
        <v>1996</v>
      </c>
      <c r="J584" s="61" t="s">
        <v>729</v>
      </c>
      <c r="K584" s="62"/>
      <c r="L584" s="62"/>
      <c r="M584" s="62"/>
      <c r="N584" s="62"/>
      <c r="O584" s="62"/>
      <c r="P584" s="62"/>
      <c r="Q584" s="62" t="s">
        <v>263</v>
      </c>
      <c r="R584" s="61" t="s">
        <v>58</v>
      </c>
      <c r="S584" s="61"/>
      <c r="T584" s="63" t="s">
        <v>732</v>
      </c>
      <c r="U584" s="109" t="s">
        <v>733</v>
      </c>
      <c r="V584" s="63"/>
      <c r="W584" s="110" t="s">
        <v>734</v>
      </c>
      <c r="X584" s="63"/>
      <c r="Y584" s="63"/>
      <c r="Z584" s="63"/>
      <c r="AA584" s="63"/>
      <c r="AB584" s="61" t="s">
        <v>726</v>
      </c>
      <c r="AC584" s="61" t="s">
        <v>728</v>
      </c>
      <c r="AD584" s="61" t="s">
        <v>749</v>
      </c>
      <c r="AE584" s="61" t="s">
        <v>735</v>
      </c>
      <c r="AF584" s="61" t="s">
        <v>736</v>
      </c>
      <c r="AG584" s="64"/>
      <c r="AH584" s="64"/>
      <c r="AI584" s="64" t="s">
        <v>875</v>
      </c>
      <c r="AJ584" s="17" t="s">
        <v>876</v>
      </c>
      <c r="AK584" s="64" t="s">
        <v>91</v>
      </c>
      <c r="AL584" s="64"/>
      <c r="AM584" s="64"/>
      <c r="AN584" s="64"/>
      <c r="AO584" s="64"/>
      <c r="AP584" s="64"/>
      <c r="AQ584" s="64"/>
      <c r="AR584" s="64"/>
      <c r="AS584" s="64"/>
      <c r="AT584" s="64"/>
      <c r="AU584" s="64"/>
      <c r="AV584" s="64"/>
      <c r="AW584" s="64"/>
      <c r="AX584" s="65"/>
      <c r="AY584" s="67"/>
      <c r="AZ584" s="70"/>
      <c r="BA584" s="66"/>
      <c r="BB584" s="82"/>
      <c r="BC584" s="66"/>
      <c r="BD584" s="66"/>
      <c r="BE584" s="66"/>
      <c r="BF584" s="68"/>
      <c r="BG584" s="61"/>
      <c r="BH584" s="61"/>
      <c r="BI584" s="61"/>
      <c r="BJ584" s="61"/>
      <c r="BK584" s="61"/>
      <c r="BL584" s="61"/>
      <c r="BM584" s="61"/>
      <c r="BN584" s="61"/>
      <c r="BO584" s="61"/>
      <c r="BP584" s="48"/>
      <c r="BQ584" s="48"/>
      <c r="BR584" s="48"/>
      <c r="BS584" s="48"/>
      <c r="BT584" s="48"/>
      <c r="BU584" s="48"/>
      <c r="BV584" s="48"/>
      <c r="BW584" s="48"/>
      <c r="BX584" s="48"/>
      <c r="BY584" s="48"/>
      <c r="BZ584" s="48"/>
      <c r="CA584" s="48"/>
      <c r="CB584" s="48"/>
      <c r="CC584" s="48"/>
      <c r="CD584" s="48"/>
      <c r="CE584" s="48"/>
      <c r="CF584" s="48"/>
      <c r="CG584" s="48"/>
      <c r="CH584" s="47"/>
      <c r="CI584" s="47"/>
      <c r="CJ584" s="47"/>
      <c r="CK584" s="47"/>
      <c r="CL584" s="47"/>
      <c r="CM584" s="47"/>
      <c r="CN584" s="47"/>
      <c r="CO584" s="47"/>
      <c r="CP584" s="47"/>
      <c r="CQ584" s="48"/>
      <c r="CR584" s="48"/>
      <c r="CS584" s="48"/>
      <c r="CT584" s="48"/>
      <c r="CU584" s="48"/>
      <c r="CV584" s="48"/>
      <c r="CW584" s="48"/>
      <c r="CX584" s="48"/>
      <c r="CY584" s="48"/>
      <c r="CZ584" s="47"/>
      <c r="DA584" s="47"/>
      <c r="DB584" s="47"/>
      <c r="DC584" s="47"/>
      <c r="DD584" s="47"/>
      <c r="DE584" s="47"/>
      <c r="DF584" s="47"/>
      <c r="DG584" s="47"/>
      <c r="DH584" s="47"/>
    </row>
    <row r="585" spans="1:112" s="49" customFormat="1" x14ac:dyDescent="0.3">
      <c r="A585" s="118" t="s">
        <v>730</v>
      </c>
      <c r="B585" s="46" t="s">
        <v>731</v>
      </c>
      <c r="C585" s="61">
        <v>2001</v>
      </c>
      <c r="D585" s="46" t="s">
        <v>430</v>
      </c>
      <c r="E585" s="61"/>
      <c r="F585" s="47" t="s">
        <v>71</v>
      </c>
      <c r="G585" s="47"/>
      <c r="H585" s="61">
        <v>2</v>
      </c>
      <c r="I585" s="61">
        <v>1997</v>
      </c>
      <c r="J585" s="61" t="s">
        <v>729</v>
      </c>
      <c r="K585" s="62"/>
      <c r="L585" s="62"/>
      <c r="M585" s="62"/>
      <c r="N585" s="62"/>
      <c r="O585" s="62"/>
      <c r="P585" s="62"/>
      <c r="Q585" s="62" t="s">
        <v>263</v>
      </c>
      <c r="R585" s="61" t="s">
        <v>58</v>
      </c>
      <c r="S585" s="61"/>
      <c r="T585" s="63" t="s">
        <v>732</v>
      </c>
      <c r="U585" s="109" t="s">
        <v>733</v>
      </c>
      <c r="V585" s="63"/>
      <c r="W585" s="110" t="s">
        <v>734</v>
      </c>
      <c r="X585" s="63"/>
      <c r="Y585" s="63"/>
      <c r="Z585" s="63"/>
      <c r="AA585" s="63"/>
      <c r="AB585" s="61" t="s">
        <v>726</v>
      </c>
      <c r="AC585" s="61" t="s">
        <v>727</v>
      </c>
      <c r="AD585" s="61" t="s">
        <v>749</v>
      </c>
      <c r="AE585" s="61" t="s">
        <v>735</v>
      </c>
      <c r="AF585" s="61" t="s">
        <v>736</v>
      </c>
      <c r="AG585" s="64"/>
      <c r="AH585" s="64"/>
      <c r="AI585" s="64" t="s">
        <v>875</v>
      </c>
      <c r="AJ585" s="17" t="s">
        <v>876</v>
      </c>
      <c r="AK585" s="64" t="s">
        <v>91</v>
      </c>
      <c r="AL585" s="64"/>
      <c r="AM585" s="64"/>
      <c r="AN585" s="64"/>
      <c r="AO585" s="64"/>
      <c r="AP585" s="64"/>
      <c r="AQ585" s="64"/>
      <c r="AR585" s="64"/>
      <c r="AS585" s="64"/>
      <c r="AT585" s="64"/>
      <c r="AU585" s="64"/>
      <c r="AV585" s="64"/>
      <c r="AW585" s="64"/>
      <c r="AX585" s="65"/>
      <c r="AY585" s="67"/>
      <c r="AZ585" s="70"/>
      <c r="BA585" s="66"/>
      <c r="BB585" s="82"/>
      <c r="BC585" s="66"/>
      <c r="BD585" s="66"/>
      <c r="BE585" s="66"/>
      <c r="BF585" s="68"/>
      <c r="BG585" s="61"/>
      <c r="BH585" s="61"/>
      <c r="BI585" s="61"/>
      <c r="BJ585" s="61"/>
      <c r="BK585" s="61"/>
      <c r="BL585" s="61"/>
      <c r="BM585" s="61"/>
      <c r="BN585" s="61"/>
      <c r="BO585" s="61"/>
      <c r="BP585" s="48"/>
      <c r="BQ585" s="48"/>
      <c r="BR585" s="48"/>
      <c r="BS585" s="48"/>
      <c r="BT585" s="48"/>
      <c r="BU585" s="48"/>
      <c r="BV585" s="48"/>
      <c r="BW585" s="48"/>
      <c r="BX585" s="48"/>
      <c r="BY585" s="48"/>
      <c r="BZ585" s="48"/>
      <c r="CA585" s="48"/>
      <c r="CB585" s="48"/>
      <c r="CC585" s="48"/>
      <c r="CD585" s="48"/>
      <c r="CE585" s="48"/>
      <c r="CF585" s="48"/>
      <c r="CG585" s="48"/>
      <c r="CH585" s="47"/>
      <c r="CI585" s="47"/>
      <c r="CJ585" s="47"/>
      <c r="CK585" s="47"/>
      <c r="CL585" s="47"/>
      <c r="CM585" s="47"/>
      <c r="CN585" s="47"/>
      <c r="CO585" s="47"/>
      <c r="CP585" s="47"/>
      <c r="CQ585" s="48"/>
      <c r="CR585" s="48"/>
      <c r="CS585" s="48"/>
      <c r="CT585" s="48"/>
      <c r="CU585" s="48"/>
      <c r="CV585" s="48"/>
      <c r="CW585" s="48"/>
      <c r="CX585" s="48"/>
      <c r="CY585" s="48"/>
      <c r="CZ585" s="47"/>
      <c r="DA585" s="47"/>
      <c r="DB585" s="47"/>
      <c r="DC585" s="47"/>
      <c r="DD585" s="47"/>
      <c r="DE585" s="47"/>
      <c r="DF585" s="47"/>
      <c r="DG585" s="47"/>
      <c r="DH585" s="47"/>
    </row>
    <row r="586" spans="1:112" s="49" customFormat="1" x14ac:dyDescent="0.3">
      <c r="A586" s="118" t="s">
        <v>730</v>
      </c>
      <c r="B586" s="46" t="s">
        <v>731</v>
      </c>
      <c r="C586" s="61">
        <v>2001</v>
      </c>
      <c r="D586" s="46" t="s">
        <v>430</v>
      </c>
      <c r="E586" s="61"/>
      <c r="F586" s="47" t="s">
        <v>71</v>
      </c>
      <c r="G586" s="47"/>
      <c r="H586" s="61">
        <v>2</v>
      </c>
      <c r="I586" s="61">
        <v>1997</v>
      </c>
      <c r="J586" s="61" t="s">
        <v>729</v>
      </c>
      <c r="K586" s="62"/>
      <c r="L586" s="62"/>
      <c r="M586" s="62"/>
      <c r="N586" s="62"/>
      <c r="O586" s="62"/>
      <c r="P586" s="62"/>
      <c r="Q586" s="62" t="s">
        <v>263</v>
      </c>
      <c r="R586" s="61" t="s">
        <v>58</v>
      </c>
      <c r="S586" s="61"/>
      <c r="T586" s="63" t="s">
        <v>732</v>
      </c>
      <c r="U586" s="109" t="s">
        <v>733</v>
      </c>
      <c r="V586" s="63"/>
      <c r="W586" s="110" t="s">
        <v>734</v>
      </c>
      <c r="X586" s="63"/>
      <c r="Y586" s="63"/>
      <c r="Z586" s="63"/>
      <c r="AA586" s="63"/>
      <c r="AB586" s="61" t="s">
        <v>726</v>
      </c>
      <c r="AC586" s="61" t="s">
        <v>728</v>
      </c>
      <c r="AD586" s="61" t="s">
        <v>749</v>
      </c>
      <c r="AE586" s="61" t="s">
        <v>735</v>
      </c>
      <c r="AF586" s="61" t="s">
        <v>736</v>
      </c>
      <c r="AG586" s="64"/>
      <c r="AH586" s="64"/>
      <c r="AI586" s="64" t="s">
        <v>875</v>
      </c>
      <c r="AJ586" s="17" t="s">
        <v>876</v>
      </c>
      <c r="AK586" s="64" t="s">
        <v>91</v>
      </c>
      <c r="AL586" s="64"/>
      <c r="AM586" s="64"/>
      <c r="AN586" s="64"/>
      <c r="AO586" s="64"/>
      <c r="AP586" s="64"/>
      <c r="AQ586" s="64"/>
      <c r="AR586" s="64"/>
      <c r="AS586" s="64"/>
      <c r="AT586" s="64"/>
      <c r="AU586" s="64"/>
      <c r="AV586" s="64"/>
      <c r="AW586" s="64"/>
      <c r="AX586" s="65"/>
      <c r="AY586" s="67"/>
      <c r="AZ586" s="70"/>
      <c r="BA586" s="66"/>
      <c r="BB586" s="82"/>
      <c r="BC586" s="66"/>
      <c r="BD586" s="66"/>
      <c r="BE586" s="66"/>
      <c r="BF586" s="68"/>
      <c r="BG586" s="61"/>
      <c r="BH586" s="61"/>
      <c r="BI586" s="61"/>
      <c r="BJ586" s="61"/>
      <c r="BK586" s="61"/>
      <c r="BL586" s="61"/>
      <c r="BM586" s="61"/>
      <c r="BN586" s="61"/>
      <c r="BO586" s="61"/>
      <c r="BP586" s="48"/>
      <c r="BQ586" s="48"/>
      <c r="BR586" s="48"/>
      <c r="BS586" s="48"/>
      <c r="BT586" s="48"/>
      <c r="BU586" s="48"/>
      <c r="BV586" s="48"/>
      <c r="BW586" s="48"/>
      <c r="BX586" s="48"/>
      <c r="BY586" s="48"/>
      <c r="BZ586" s="48"/>
      <c r="CA586" s="48"/>
      <c r="CB586" s="48"/>
      <c r="CC586" s="48"/>
      <c r="CD586" s="48"/>
      <c r="CE586" s="48"/>
      <c r="CF586" s="48"/>
      <c r="CG586" s="48"/>
      <c r="CH586" s="47"/>
      <c r="CI586" s="47"/>
      <c r="CJ586" s="47"/>
      <c r="CK586" s="47"/>
      <c r="CL586" s="47"/>
      <c r="CM586" s="47"/>
      <c r="CN586" s="47"/>
      <c r="CO586" s="47"/>
      <c r="CP586" s="47"/>
      <c r="CQ586" s="48"/>
      <c r="CR586" s="48"/>
      <c r="CS586" s="48"/>
      <c r="CT586" s="48"/>
      <c r="CU586" s="48"/>
      <c r="CV586" s="48"/>
      <c r="CW586" s="48"/>
      <c r="CX586" s="48"/>
      <c r="CY586" s="48"/>
      <c r="CZ586" s="47"/>
      <c r="DA586" s="47"/>
      <c r="DB586" s="47"/>
      <c r="DC586" s="47"/>
      <c r="DD586" s="47"/>
      <c r="DE586" s="47"/>
      <c r="DF586" s="47"/>
      <c r="DG586" s="47"/>
      <c r="DH586" s="47"/>
    </row>
    <row r="587" spans="1:112" s="49" customFormat="1" x14ac:dyDescent="0.3">
      <c r="A587" s="118" t="s">
        <v>730</v>
      </c>
      <c r="B587" s="46" t="s">
        <v>731</v>
      </c>
      <c r="C587" s="61">
        <v>2001</v>
      </c>
      <c r="D587" s="46" t="s">
        <v>430</v>
      </c>
      <c r="E587" s="61"/>
      <c r="F587" s="47" t="s">
        <v>71</v>
      </c>
      <c r="G587" s="47"/>
      <c r="H587" s="61">
        <v>4</v>
      </c>
      <c r="I587" s="61">
        <v>1999</v>
      </c>
      <c r="J587" s="61" t="s">
        <v>729</v>
      </c>
      <c r="K587" s="62"/>
      <c r="L587" s="62"/>
      <c r="M587" s="62"/>
      <c r="N587" s="62"/>
      <c r="O587" s="62"/>
      <c r="P587" s="62"/>
      <c r="Q587" s="62" t="s">
        <v>263</v>
      </c>
      <c r="R587" s="61" t="s">
        <v>58</v>
      </c>
      <c r="S587" s="61"/>
      <c r="T587" s="63" t="s">
        <v>732</v>
      </c>
      <c r="U587" s="109" t="s">
        <v>733</v>
      </c>
      <c r="V587" s="63"/>
      <c r="W587" s="110" t="s">
        <v>734</v>
      </c>
      <c r="X587" s="63"/>
      <c r="Y587" s="63"/>
      <c r="Z587" s="63"/>
      <c r="AA587" s="63"/>
      <c r="AB587" s="61" t="s">
        <v>726</v>
      </c>
      <c r="AC587" s="61" t="s">
        <v>727</v>
      </c>
      <c r="AD587" s="61" t="s">
        <v>749</v>
      </c>
      <c r="AE587" s="61" t="s">
        <v>735</v>
      </c>
      <c r="AF587" s="61" t="s">
        <v>736</v>
      </c>
      <c r="AG587" s="64"/>
      <c r="AH587" s="64"/>
      <c r="AI587" s="64" t="s">
        <v>875</v>
      </c>
      <c r="AJ587" s="17" t="s">
        <v>876</v>
      </c>
      <c r="AK587" s="64" t="s">
        <v>91</v>
      </c>
      <c r="AL587" s="64"/>
      <c r="AM587" s="64"/>
      <c r="AN587" s="64"/>
      <c r="AO587" s="64"/>
      <c r="AP587" s="64"/>
      <c r="AQ587" s="64"/>
      <c r="AR587" s="64"/>
      <c r="AS587" s="64"/>
      <c r="AT587" s="64"/>
      <c r="AU587" s="64"/>
      <c r="AV587" s="64"/>
      <c r="AW587" s="64"/>
      <c r="AX587" s="65"/>
      <c r="AY587" s="67"/>
      <c r="AZ587" s="70"/>
      <c r="BA587" s="66"/>
      <c r="BB587" s="82"/>
      <c r="BC587" s="66"/>
      <c r="BD587" s="66"/>
      <c r="BE587" s="66"/>
      <c r="BF587" s="68"/>
      <c r="BG587" s="61"/>
      <c r="BH587" s="61"/>
      <c r="BI587" s="61"/>
      <c r="BJ587" s="61"/>
      <c r="BK587" s="61"/>
      <c r="BL587" s="61"/>
      <c r="BM587" s="61"/>
      <c r="BN587" s="61"/>
      <c r="BO587" s="61"/>
      <c r="BP587" s="48"/>
      <c r="BQ587" s="48"/>
      <c r="BR587" s="48"/>
      <c r="BS587" s="48"/>
      <c r="BT587" s="48"/>
      <c r="BU587" s="48"/>
      <c r="BV587" s="48"/>
      <c r="BW587" s="48"/>
      <c r="BX587" s="48"/>
      <c r="BY587" s="48"/>
      <c r="BZ587" s="48"/>
      <c r="CA587" s="48"/>
      <c r="CB587" s="48"/>
      <c r="CC587" s="48"/>
      <c r="CD587" s="48"/>
      <c r="CE587" s="48"/>
      <c r="CF587" s="48"/>
      <c r="CG587" s="48"/>
      <c r="CH587" s="47"/>
      <c r="CI587" s="47"/>
      <c r="CJ587" s="47"/>
      <c r="CK587" s="47"/>
      <c r="CL587" s="47"/>
      <c r="CM587" s="47"/>
      <c r="CN587" s="47"/>
      <c r="CO587" s="47"/>
      <c r="CP587" s="47"/>
      <c r="CQ587" s="48"/>
      <c r="CR587" s="48"/>
      <c r="CS587" s="48"/>
      <c r="CT587" s="48"/>
      <c r="CU587" s="48"/>
      <c r="CV587" s="48"/>
      <c r="CW587" s="48"/>
      <c r="CX587" s="48"/>
      <c r="CY587" s="48"/>
      <c r="CZ587" s="47"/>
      <c r="DA587" s="47"/>
      <c r="DB587" s="47"/>
      <c r="DC587" s="47"/>
      <c r="DD587" s="47"/>
      <c r="DE587" s="47"/>
      <c r="DF587" s="47"/>
      <c r="DG587" s="47"/>
      <c r="DH587" s="47"/>
    </row>
    <row r="588" spans="1:112" s="49" customFormat="1" x14ac:dyDescent="0.3">
      <c r="A588" s="118" t="s">
        <v>730</v>
      </c>
      <c r="B588" s="46" t="s">
        <v>731</v>
      </c>
      <c r="C588" s="61">
        <v>2001</v>
      </c>
      <c r="D588" s="46" t="s">
        <v>430</v>
      </c>
      <c r="E588" s="61"/>
      <c r="F588" s="47" t="s">
        <v>71</v>
      </c>
      <c r="G588" s="47"/>
      <c r="H588" s="61">
        <v>4</v>
      </c>
      <c r="I588" s="61">
        <v>1999</v>
      </c>
      <c r="J588" s="61" t="s">
        <v>729</v>
      </c>
      <c r="K588" s="62"/>
      <c r="L588" s="62"/>
      <c r="M588" s="62"/>
      <c r="N588" s="62"/>
      <c r="O588" s="62"/>
      <c r="P588" s="62"/>
      <c r="Q588" s="62" t="s">
        <v>263</v>
      </c>
      <c r="R588" s="61" t="s">
        <v>58</v>
      </c>
      <c r="S588" s="61"/>
      <c r="T588" s="63" t="s">
        <v>732</v>
      </c>
      <c r="U588" s="109" t="s">
        <v>733</v>
      </c>
      <c r="V588" s="63"/>
      <c r="W588" s="110" t="s">
        <v>734</v>
      </c>
      <c r="X588" s="63"/>
      <c r="Y588" s="63"/>
      <c r="Z588" s="63"/>
      <c r="AA588" s="63"/>
      <c r="AB588" s="61" t="s">
        <v>726</v>
      </c>
      <c r="AC588" s="61" t="s">
        <v>728</v>
      </c>
      <c r="AD588" s="61" t="s">
        <v>749</v>
      </c>
      <c r="AE588" s="61" t="s">
        <v>735</v>
      </c>
      <c r="AF588" s="61" t="s">
        <v>736</v>
      </c>
      <c r="AG588" s="64"/>
      <c r="AH588" s="64"/>
      <c r="AI588" s="64" t="s">
        <v>875</v>
      </c>
      <c r="AJ588" s="17" t="s">
        <v>876</v>
      </c>
      <c r="AK588" s="64" t="s">
        <v>91</v>
      </c>
      <c r="AL588" s="64"/>
      <c r="AM588" s="64"/>
      <c r="AN588" s="64"/>
      <c r="AO588" s="64"/>
      <c r="AP588" s="64"/>
      <c r="AQ588" s="64"/>
      <c r="AR588" s="64"/>
      <c r="AS588" s="64"/>
      <c r="AT588" s="64"/>
      <c r="AU588" s="64"/>
      <c r="AV588" s="64"/>
      <c r="AW588" s="64"/>
      <c r="AX588" s="65"/>
      <c r="AY588" s="67"/>
      <c r="AZ588" s="70"/>
      <c r="BA588" s="66"/>
      <c r="BB588" s="82"/>
      <c r="BC588" s="66"/>
      <c r="BD588" s="66"/>
      <c r="BE588" s="66"/>
      <c r="BF588" s="68"/>
      <c r="BG588" s="61"/>
      <c r="BH588" s="61"/>
      <c r="BI588" s="61"/>
      <c r="BJ588" s="61"/>
      <c r="BK588" s="61"/>
      <c r="BL588" s="61"/>
      <c r="BM588" s="61"/>
      <c r="BN588" s="61"/>
      <c r="BO588" s="61"/>
      <c r="BP588" s="48"/>
      <c r="BQ588" s="48"/>
      <c r="BR588" s="48"/>
      <c r="BS588" s="48"/>
      <c r="BT588" s="48"/>
      <c r="BU588" s="48"/>
      <c r="BV588" s="48"/>
      <c r="BW588" s="48"/>
      <c r="BX588" s="48"/>
      <c r="BY588" s="48"/>
      <c r="BZ588" s="48"/>
      <c r="CA588" s="48"/>
      <c r="CB588" s="48"/>
      <c r="CC588" s="48"/>
      <c r="CD588" s="48"/>
      <c r="CE588" s="48"/>
      <c r="CF588" s="48"/>
      <c r="CG588" s="48"/>
      <c r="CH588" s="47"/>
      <c r="CI588" s="47"/>
      <c r="CJ588" s="47"/>
      <c r="CK588" s="47"/>
      <c r="CL588" s="47"/>
      <c r="CM588" s="47"/>
      <c r="CN588" s="47"/>
      <c r="CO588" s="47"/>
      <c r="CP588" s="47"/>
      <c r="CQ588" s="48"/>
      <c r="CR588" s="48"/>
      <c r="CS588" s="48"/>
      <c r="CT588" s="48"/>
      <c r="CU588" s="48"/>
      <c r="CV588" s="48"/>
      <c r="CW588" s="48"/>
      <c r="CX588" s="48"/>
      <c r="CY588" s="48"/>
      <c r="CZ588" s="47"/>
      <c r="DA588" s="47"/>
      <c r="DB588" s="47"/>
      <c r="DC588" s="47"/>
      <c r="DD588" s="47"/>
      <c r="DE588" s="47"/>
      <c r="DF588" s="47"/>
      <c r="DG588" s="47"/>
      <c r="DH588" s="47"/>
    </row>
    <row r="589" spans="1:112" s="49" customFormat="1" x14ac:dyDescent="0.3">
      <c r="A589" s="118"/>
      <c r="B589" s="46"/>
      <c r="C589" s="61"/>
      <c r="D589" s="46"/>
      <c r="E589" s="61"/>
      <c r="F589" s="47"/>
      <c r="G589" s="47"/>
      <c r="H589" s="61"/>
      <c r="I589" s="61"/>
      <c r="J589" s="61"/>
      <c r="K589" s="62"/>
      <c r="L589" s="62"/>
      <c r="M589" s="62"/>
      <c r="N589" s="62"/>
      <c r="O589" s="62"/>
      <c r="P589" s="62"/>
      <c r="Q589" s="62"/>
      <c r="R589" s="61"/>
      <c r="S589" s="61"/>
      <c r="T589" s="63"/>
      <c r="U589" s="15"/>
      <c r="V589" s="15"/>
      <c r="W589" s="15"/>
      <c r="X589" s="63"/>
      <c r="Y589" s="63"/>
      <c r="Z589" s="63"/>
      <c r="AA589" s="63"/>
      <c r="AB589" s="61"/>
      <c r="AC589" s="61"/>
      <c r="AD589" s="61"/>
      <c r="AE589" s="61"/>
      <c r="AF589" s="61"/>
      <c r="AG589" s="64"/>
      <c r="AH589" s="64"/>
      <c r="AI589" s="64"/>
      <c r="AJ589" s="64"/>
      <c r="AK589" s="64"/>
      <c r="AL589" s="64"/>
      <c r="AM589" s="64"/>
      <c r="AN589" s="64"/>
      <c r="AO589" s="64"/>
      <c r="AP589" s="64"/>
      <c r="AQ589" s="64"/>
      <c r="AR589" s="64"/>
      <c r="AS589" s="64"/>
      <c r="AT589" s="64"/>
      <c r="AU589" s="64"/>
      <c r="AV589" s="64"/>
      <c r="AW589" s="64"/>
      <c r="AX589" s="65"/>
      <c r="AY589" s="67"/>
      <c r="AZ589" s="70"/>
      <c r="BA589" s="66"/>
      <c r="BB589" s="82"/>
      <c r="BC589" s="66"/>
      <c r="BD589" s="66"/>
      <c r="BE589" s="66"/>
      <c r="BF589" s="68"/>
      <c r="BG589" s="61"/>
      <c r="BH589" s="61"/>
      <c r="BI589" s="61"/>
      <c r="BJ589" s="61"/>
      <c r="BK589" s="61"/>
      <c r="BL589" s="61"/>
      <c r="BM589" s="61"/>
      <c r="BN589" s="61"/>
      <c r="BO589" s="61"/>
      <c r="BP589" s="48"/>
      <c r="BQ589" s="48"/>
      <c r="BR589" s="48"/>
      <c r="BS589" s="48"/>
      <c r="BT589" s="48"/>
      <c r="BU589" s="48"/>
      <c r="BV589" s="48"/>
      <c r="BW589" s="48"/>
      <c r="BX589" s="48"/>
      <c r="BY589" s="48"/>
      <c r="BZ589" s="48"/>
      <c r="CA589" s="48"/>
      <c r="CB589" s="48"/>
      <c r="CC589" s="48"/>
      <c r="CD589" s="48"/>
      <c r="CE589" s="48"/>
      <c r="CF589" s="48"/>
      <c r="CG589" s="48"/>
      <c r="CH589" s="47"/>
      <c r="CI589" s="47"/>
      <c r="CJ589" s="47"/>
      <c r="CK589" s="47"/>
      <c r="CL589" s="47"/>
      <c r="CM589" s="47"/>
      <c r="CN589" s="47"/>
      <c r="CO589" s="47"/>
      <c r="CP589" s="47"/>
      <c r="CQ589" s="48"/>
      <c r="CR589" s="48"/>
      <c r="CS589" s="48"/>
      <c r="CT589" s="48"/>
      <c r="CU589" s="48"/>
      <c r="CV589" s="48"/>
      <c r="CW589" s="48"/>
      <c r="CX589" s="48"/>
      <c r="CY589" s="48"/>
      <c r="CZ589" s="47"/>
      <c r="DA589" s="47"/>
      <c r="DB589" s="47"/>
      <c r="DC589" s="47"/>
      <c r="DD589" s="47"/>
      <c r="DE589" s="47"/>
      <c r="DF589" s="47"/>
      <c r="DG589" s="47"/>
      <c r="DH589" s="47"/>
    </row>
    <row r="590" spans="1:112" s="49" customFormat="1" x14ac:dyDescent="0.3">
      <c r="A590" s="84" t="s">
        <v>877</v>
      </c>
      <c r="B590" s="50" t="s">
        <v>878</v>
      </c>
      <c r="C590" s="16">
        <v>2005</v>
      </c>
      <c r="D590" s="50" t="s">
        <v>47</v>
      </c>
      <c r="E590" s="16"/>
      <c r="F590" s="39" t="s">
        <v>9</v>
      </c>
      <c r="G590" s="39"/>
      <c r="H590" s="16">
        <v>1</v>
      </c>
      <c r="I590" s="16">
        <v>1996</v>
      </c>
      <c r="J590" s="61"/>
      <c r="K590" s="51">
        <v>1</v>
      </c>
      <c r="L590" s="51">
        <v>1</v>
      </c>
      <c r="M590" s="51"/>
      <c r="N590" s="51">
        <v>17</v>
      </c>
      <c r="O590" s="62"/>
      <c r="P590" s="62"/>
      <c r="Q590" s="51" t="s">
        <v>263</v>
      </c>
      <c r="R590" s="12" t="s">
        <v>58</v>
      </c>
      <c r="S590" s="61"/>
      <c r="T590" s="52" t="s">
        <v>881</v>
      </c>
      <c r="U590" s="15" t="s">
        <v>882</v>
      </c>
      <c r="V590" s="15"/>
      <c r="W590" s="107" t="s">
        <v>883</v>
      </c>
      <c r="X590" s="63"/>
      <c r="Y590" s="63"/>
      <c r="Z590" s="63"/>
      <c r="AA590" s="63"/>
      <c r="AB590" s="16" t="s">
        <v>167</v>
      </c>
      <c r="AC590" s="16" t="s">
        <v>890</v>
      </c>
      <c r="AD590" s="16" t="s">
        <v>884</v>
      </c>
      <c r="AE590" s="16" t="s">
        <v>735</v>
      </c>
      <c r="AF590" s="16" t="s">
        <v>885</v>
      </c>
      <c r="AG590" s="64"/>
      <c r="AH590" s="64"/>
      <c r="AI590" s="64"/>
      <c r="AJ590" s="64"/>
      <c r="AK590" s="24" t="s">
        <v>889</v>
      </c>
      <c r="AL590" s="24">
        <v>5.9192825112107599</v>
      </c>
      <c r="AM590" s="64"/>
      <c r="AN590" s="64"/>
      <c r="AO590" s="64"/>
      <c r="AP590" s="24"/>
      <c r="AQ590" s="17"/>
      <c r="AR590" s="64"/>
      <c r="AS590" s="64"/>
      <c r="AT590" s="64"/>
      <c r="AU590" s="64"/>
      <c r="AV590" s="64"/>
      <c r="AW590" s="64"/>
      <c r="AX590" s="65"/>
      <c r="AY590" s="67">
        <v>3.52017937219731</v>
      </c>
      <c r="AZ590" s="70"/>
      <c r="BA590" s="66"/>
      <c r="BB590" s="82"/>
      <c r="BC590" s="66"/>
      <c r="BD590" s="66"/>
      <c r="BE590" s="66"/>
      <c r="BF590" s="68"/>
      <c r="BG590" s="61"/>
      <c r="BH590" s="61"/>
      <c r="BI590" s="61"/>
      <c r="BJ590" s="61"/>
      <c r="BK590" s="61"/>
      <c r="BL590" s="61"/>
      <c r="BM590" s="61"/>
      <c r="BN590" s="61"/>
      <c r="BO590" s="61"/>
      <c r="BP590" s="48"/>
      <c r="BQ590" s="48"/>
      <c r="BR590" s="48"/>
      <c r="BS590" s="48"/>
      <c r="BT590" s="48"/>
      <c r="BU590" s="48"/>
      <c r="BV590" s="48"/>
      <c r="BW590" s="48"/>
      <c r="BX590" s="48"/>
      <c r="BY590" s="48"/>
      <c r="BZ590" s="48"/>
      <c r="CA590" s="48"/>
      <c r="CB590" s="48"/>
      <c r="CC590" s="48"/>
      <c r="CD590" s="48"/>
      <c r="CE590" s="48"/>
      <c r="CF590" s="48"/>
      <c r="CG590" s="48"/>
      <c r="CH590" s="47"/>
      <c r="CI590" s="47"/>
      <c r="CJ590" s="47"/>
      <c r="CK590" s="47"/>
      <c r="CL590" s="47"/>
      <c r="CM590" s="47"/>
      <c r="CN590" s="47"/>
      <c r="CO590" s="47"/>
      <c r="CP590" s="47"/>
      <c r="CQ590" s="48"/>
      <c r="CR590" s="48"/>
      <c r="CS590" s="48"/>
      <c r="CT590" s="48"/>
      <c r="CU590" s="48"/>
      <c r="CV590" s="48"/>
      <c r="CW590" s="48"/>
      <c r="CX590" s="48"/>
      <c r="CY590" s="48"/>
      <c r="CZ590" s="47"/>
      <c r="DA590" s="47"/>
      <c r="DB590" s="47"/>
      <c r="DC590" s="47"/>
      <c r="DD590" s="47"/>
      <c r="DE590" s="47"/>
      <c r="DF590" s="47"/>
      <c r="DG590" s="47"/>
      <c r="DH590" s="47"/>
    </row>
    <row r="591" spans="1:112" s="49" customFormat="1" x14ac:dyDescent="0.3">
      <c r="A591" s="84" t="s">
        <v>877</v>
      </c>
      <c r="B591" s="50" t="s">
        <v>878</v>
      </c>
      <c r="C591" s="16">
        <v>2005</v>
      </c>
      <c r="D591" s="50" t="s">
        <v>47</v>
      </c>
      <c r="E591" s="16"/>
      <c r="F591" s="39" t="s">
        <v>9</v>
      </c>
      <c r="G591" s="39"/>
      <c r="H591" s="16">
        <v>0</v>
      </c>
      <c r="I591" s="16">
        <v>1997</v>
      </c>
      <c r="J591" s="61"/>
      <c r="K591" s="51">
        <v>1</v>
      </c>
      <c r="L591" s="51">
        <v>1</v>
      </c>
      <c r="M591" s="51"/>
      <c r="N591" s="51">
        <v>17</v>
      </c>
      <c r="O591" s="62"/>
      <c r="P591" s="62"/>
      <c r="Q591" s="51" t="s">
        <v>263</v>
      </c>
      <c r="R591" s="12" t="s">
        <v>58</v>
      </c>
      <c r="S591" s="61"/>
      <c r="T591" s="52" t="s">
        <v>881</v>
      </c>
      <c r="U591" s="15" t="s">
        <v>882</v>
      </c>
      <c r="V591" s="15"/>
      <c r="W591" s="107" t="s">
        <v>883</v>
      </c>
      <c r="X591" s="63"/>
      <c r="Y591" s="63"/>
      <c r="Z591" s="63"/>
      <c r="AA591" s="63"/>
      <c r="AB591" s="16" t="s">
        <v>167</v>
      </c>
      <c r="AC591" s="16" t="s">
        <v>890</v>
      </c>
      <c r="AD591" s="16" t="s">
        <v>884</v>
      </c>
      <c r="AE591" s="16" t="s">
        <v>735</v>
      </c>
      <c r="AF591" s="16" t="s">
        <v>885</v>
      </c>
      <c r="AG591" s="64"/>
      <c r="AH591" s="64"/>
      <c r="AI591" s="64"/>
      <c r="AJ591" s="64"/>
      <c r="AK591" s="24" t="s">
        <v>889</v>
      </c>
      <c r="AL591" s="24">
        <v>3.5426008968609799</v>
      </c>
      <c r="AM591" s="64"/>
      <c r="AN591" s="64"/>
      <c r="AO591" s="64"/>
      <c r="AP591" s="24"/>
      <c r="AQ591" s="17"/>
      <c r="AR591" s="64"/>
      <c r="AS591" s="64"/>
      <c r="AT591" s="64"/>
      <c r="AU591" s="64"/>
      <c r="AV591" s="64"/>
      <c r="AW591" s="64"/>
      <c r="AX591" s="65"/>
      <c r="AY591" s="67">
        <v>3.5874439461883401</v>
      </c>
      <c r="AZ591" s="70"/>
      <c r="BA591" s="66"/>
      <c r="BB591" s="82"/>
      <c r="BC591" s="66"/>
      <c r="BD591" s="66"/>
      <c r="BE591" s="66"/>
      <c r="BF591" s="68"/>
      <c r="BG591" s="61"/>
      <c r="BH591" s="61"/>
      <c r="BI591" s="61"/>
      <c r="BJ591" s="61"/>
      <c r="BK591" s="61"/>
      <c r="BL591" s="61"/>
      <c r="BM591" s="61"/>
      <c r="BN591" s="61"/>
      <c r="BO591" s="61"/>
      <c r="BP591" s="48"/>
      <c r="BQ591" s="48"/>
      <c r="BR591" s="48"/>
      <c r="BS591" s="48"/>
      <c r="BT591" s="48"/>
      <c r="BU591" s="48"/>
      <c r="BV591" s="48"/>
      <c r="BW591" s="48"/>
      <c r="BX591" s="48"/>
      <c r="BY591" s="48"/>
      <c r="BZ591" s="48"/>
      <c r="CA591" s="48"/>
      <c r="CB591" s="48"/>
      <c r="CC591" s="48"/>
      <c r="CD591" s="48"/>
      <c r="CE591" s="48"/>
      <c r="CF591" s="48"/>
      <c r="CG591" s="48"/>
      <c r="CH591" s="47"/>
      <c r="CI591" s="47"/>
      <c r="CJ591" s="47"/>
      <c r="CK591" s="47"/>
      <c r="CL591" s="47"/>
      <c r="CM591" s="47"/>
      <c r="CN591" s="47"/>
      <c r="CO591" s="47"/>
      <c r="CP591" s="47"/>
      <c r="CQ591" s="48"/>
      <c r="CR591" s="48"/>
      <c r="CS591" s="48"/>
      <c r="CT591" s="48"/>
      <c r="CU591" s="48"/>
      <c r="CV591" s="48"/>
      <c r="CW591" s="48"/>
      <c r="CX591" s="48"/>
      <c r="CY591" s="48"/>
      <c r="CZ591" s="47"/>
      <c r="DA591" s="47"/>
      <c r="DB591" s="47"/>
      <c r="DC591" s="47"/>
      <c r="DD591" s="47"/>
      <c r="DE591" s="47"/>
      <c r="DF591" s="47"/>
      <c r="DG591" s="47"/>
      <c r="DH591" s="47"/>
    </row>
    <row r="592" spans="1:112" s="49" customFormat="1" x14ac:dyDescent="0.3">
      <c r="A592" s="84" t="s">
        <v>877</v>
      </c>
      <c r="B592" s="50" t="s">
        <v>878</v>
      </c>
      <c r="C592" s="16">
        <v>2005</v>
      </c>
      <c r="D592" s="50" t="s">
        <v>47</v>
      </c>
      <c r="E592" s="16"/>
      <c r="F592" s="39" t="s">
        <v>9</v>
      </c>
      <c r="G592" s="39"/>
      <c r="H592" s="16">
        <v>1</v>
      </c>
      <c r="I592" s="16">
        <v>1998</v>
      </c>
      <c r="J592" s="61"/>
      <c r="K592" s="51">
        <v>1</v>
      </c>
      <c r="L592" s="51">
        <v>1</v>
      </c>
      <c r="M592" s="51"/>
      <c r="N592" s="51">
        <v>17</v>
      </c>
      <c r="O592" s="62"/>
      <c r="P592" s="62"/>
      <c r="Q592" s="51" t="s">
        <v>263</v>
      </c>
      <c r="R592" s="12" t="s">
        <v>58</v>
      </c>
      <c r="S592" s="61"/>
      <c r="T592" s="52" t="s">
        <v>881</v>
      </c>
      <c r="U592" s="15" t="s">
        <v>882</v>
      </c>
      <c r="V592" s="15"/>
      <c r="W592" s="107" t="s">
        <v>883</v>
      </c>
      <c r="X592" s="63"/>
      <c r="Y592" s="63"/>
      <c r="Z592" s="63"/>
      <c r="AA592" s="63"/>
      <c r="AB592" s="16" t="s">
        <v>167</v>
      </c>
      <c r="AC592" s="16" t="s">
        <v>890</v>
      </c>
      <c r="AD592" s="16" t="s">
        <v>884</v>
      </c>
      <c r="AE592" s="16" t="s">
        <v>735</v>
      </c>
      <c r="AF592" s="16" t="s">
        <v>885</v>
      </c>
      <c r="AG592" s="64"/>
      <c r="AH592" s="64"/>
      <c r="AI592" s="64"/>
      <c r="AJ592" s="64"/>
      <c r="AK592" s="24" t="s">
        <v>889</v>
      </c>
      <c r="AL592" s="24">
        <v>2.9596412556053799</v>
      </c>
      <c r="AM592" s="64"/>
      <c r="AN592" s="64"/>
      <c r="AO592" s="64"/>
      <c r="AP592" s="24"/>
      <c r="AQ592" s="17"/>
      <c r="AR592" s="64"/>
      <c r="AS592" s="64"/>
      <c r="AT592" s="64"/>
      <c r="AU592" s="64"/>
      <c r="AV592" s="64"/>
      <c r="AW592" s="64"/>
      <c r="AX592" s="65"/>
      <c r="AY592" s="67">
        <v>1.1659192825112099</v>
      </c>
      <c r="AZ592" s="70"/>
      <c r="BA592" s="66"/>
      <c r="BB592" s="82"/>
      <c r="BC592" s="66"/>
      <c r="BD592" s="66"/>
      <c r="BE592" s="66"/>
      <c r="BF592" s="68"/>
      <c r="BG592" s="61"/>
      <c r="BH592" s="61"/>
      <c r="BI592" s="61"/>
      <c r="BJ592" s="61"/>
      <c r="BK592" s="61"/>
      <c r="BL592" s="61"/>
      <c r="BM592" s="61"/>
      <c r="BN592" s="61"/>
      <c r="BO592" s="61"/>
      <c r="BP592" s="48"/>
      <c r="BQ592" s="48"/>
      <c r="BR592" s="48"/>
      <c r="BS592" s="48"/>
      <c r="BT592" s="48"/>
      <c r="BU592" s="48"/>
      <c r="BV592" s="48"/>
      <c r="BW592" s="48"/>
      <c r="BX592" s="48"/>
      <c r="BY592" s="48"/>
      <c r="BZ592" s="48"/>
      <c r="CA592" s="48"/>
      <c r="CB592" s="48"/>
      <c r="CC592" s="48"/>
      <c r="CD592" s="48"/>
      <c r="CE592" s="48"/>
      <c r="CF592" s="48"/>
      <c r="CG592" s="48"/>
      <c r="CH592" s="47"/>
      <c r="CI592" s="47"/>
      <c r="CJ592" s="47"/>
      <c r="CK592" s="47"/>
      <c r="CL592" s="47"/>
      <c r="CM592" s="47"/>
      <c r="CN592" s="47"/>
      <c r="CO592" s="47"/>
      <c r="CP592" s="47"/>
      <c r="CQ592" s="48"/>
      <c r="CR592" s="48"/>
      <c r="CS592" s="48"/>
      <c r="CT592" s="48"/>
      <c r="CU592" s="48"/>
      <c r="CV592" s="48"/>
      <c r="CW592" s="48"/>
      <c r="CX592" s="48"/>
      <c r="CY592" s="48"/>
      <c r="CZ592" s="47"/>
      <c r="DA592" s="47"/>
      <c r="DB592" s="47"/>
      <c r="DC592" s="47"/>
      <c r="DD592" s="47"/>
      <c r="DE592" s="47"/>
      <c r="DF592" s="47"/>
      <c r="DG592" s="47"/>
      <c r="DH592" s="47"/>
    </row>
    <row r="593" spans="1:112" s="49" customFormat="1" x14ac:dyDescent="0.3">
      <c r="A593" s="84" t="s">
        <v>877</v>
      </c>
      <c r="B593" s="50" t="s">
        <v>878</v>
      </c>
      <c r="C593" s="16">
        <v>2005</v>
      </c>
      <c r="D593" s="50" t="s">
        <v>47</v>
      </c>
      <c r="E593" s="16"/>
      <c r="F593" s="39" t="s">
        <v>9</v>
      </c>
      <c r="G593" s="39"/>
      <c r="H593" s="16">
        <v>0</v>
      </c>
      <c r="I593" s="16">
        <v>1999</v>
      </c>
      <c r="J593" s="61"/>
      <c r="K593" s="51">
        <v>1</v>
      </c>
      <c r="L593" s="51">
        <v>1</v>
      </c>
      <c r="M593" s="51"/>
      <c r="N593" s="51">
        <v>17</v>
      </c>
      <c r="O593" s="62"/>
      <c r="P593" s="62"/>
      <c r="Q593" s="51" t="s">
        <v>263</v>
      </c>
      <c r="R593" s="12" t="s">
        <v>58</v>
      </c>
      <c r="S593" s="61"/>
      <c r="T593" s="52" t="s">
        <v>881</v>
      </c>
      <c r="U593" s="15" t="s">
        <v>882</v>
      </c>
      <c r="V593" s="15"/>
      <c r="W593" s="107" t="s">
        <v>883</v>
      </c>
      <c r="X593" s="63"/>
      <c r="Y593" s="63"/>
      <c r="Z593" s="63"/>
      <c r="AA593" s="63"/>
      <c r="AB593" s="16" t="s">
        <v>167</v>
      </c>
      <c r="AC593" s="16" t="s">
        <v>890</v>
      </c>
      <c r="AD593" s="16" t="s">
        <v>884</v>
      </c>
      <c r="AE593" s="16" t="s">
        <v>735</v>
      </c>
      <c r="AF593" s="16" t="s">
        <v>885</v>
      </c>
      <c r="AG593" s="64"/>
      <c r="AH593" s="64"/>
      <c r="AI593" s="64"/>
      <c r="AJ593" s="64"/>
      <c r="AK593" s="24" t="s">
        <v>889</v>
      </c>
      <c r="AL593" s="24">
        <v>5.3139013452914803</v>
      </c>
      <c r="AM593" s="64"/>
      <c r="AN593" s="64"/>
      <c r="AO593" s="64"/>
      <c r="AP593" s="24"/>
      <c r="AQ593" s="17"/>
      <c r="AR593" s="64"/>
      <c r="AS593" s="64"/>
      <c r="AT593" s="64"/>
      <c r="AU593" s="64"/>
      <c r="AV593" s="64"/>
      <c r="AW593" s="64"/>
      <c r="AX593" s="65"/>
      <c r="AY593" s="67">
        <v>4.1031390134529104</v>
      </c>
      <c r="AZ593" s="70"/>
      <c r="BA593" s="66"/>
      <c r="BB593" s="82"/>
      <c r="BC593" s="66"/>
      <c r="BD593" s="66"/>
      <c r="BE593" s="66"/>
      <c r="BF593" s="68"/>
      <c r="BG593" s="61"/>
      <c r="BH593" s="61"/>
      <c r="BI593" s="61"/>
      <c r="BJ593" s="61"/>
      <c r="BK593" s="61"/>
      <c r="BL593" s="61"/>
      <c r="BM593" s="61"/>
      <c r="BN593" s="61"/>
      <c r="BO593" s="61"/>
      <c r="BP593" s="48"/>
      <c r="BQ593" s="48"/>
      <c r="BR593" s="48"/>
      <c r="BS593" s="48"/>
      <c r="BT593" s="48"/>
      <c r="BU593" s="48"/>
      <c r="BV593" s="48"/>
      <c r="BW593" s="48"/>
      <c r="BX593" s="48"/>
      <c r="BY593" s="48"/>
      <c r="BZ593" s="48"/>
      <c r="CA593" s="48"/>
      <c r="CB593" s="48"/>
      <c r="CC593" s="48"/>
      <c r="CD593" s="48"/>
      <c r="CE593" s="48"/>
      <c r="CF593" s="48"/>
      <c r="CG593" s="48"/>
      <c r="CH593" s="47"/>
      <c r="CI593" s="47"/>
      <c r="CJ593" s="47"/>
      <c r="CK593" s="47"/>
      <c r="CL593" s="47"/>
      <c r="CM593" s="47"/>
      <c r="CN593" s="47"/>
      <c r="CO593" s="47"/>
      <c r="CP593" s="47"/>
      <c r="CQ593" s="48"/>
      <c r="CR593" s="48"/>
      <c r="CS593" s="48"/>
      <c r="CT593" s="48"/>
      <c r="CU593" s="48"/>
      <c r="CV593" s="48"/>
      <c r="CW593" s="48"/>
      <c r="CX593" s="48"/>
      <c r="CY593" s="48"/>
      <c r="CZ593" s="47"/>
      <c r="DA593" s="47"/>
      <c r="DB593" s="47"/>
      <c r="DC593" s="47"/>
      <c r="DD593" s="47"/>
      <c r="DE593" s="47"/>
      <c r="DF593" s="47"/>
      <c r="DG593" s="47"/>
      <c r="DH593" s="47"/>
    </row>
    <row r="594" spans="1:112" s="49" customFormat="1" x14ac:dyDescent="0.3">
      <c r="A594" s="84" t="s">
        <v>877</v>
      </c>
      <c r="B594" s="50" t="s">
        <v>878</v>
      </c>
      <c r="C594" s="16">
        <v>2005</v>
      </c>
      <c r="D594" s="50" t="s">
        <v>47</v>
      </c>
      <c r="E594" s="16"/>
      <c r="F594" s="39" t="s">
        <v>9</v>
      </c>
      <c r="G594" s="39"/>
      <c r="H594" s="16">
        <v>1</v>
      </c>
      <c r="I594" s="16">
        <v>2000</v>
      </c>
      <c r="J594" s="61"/>
      <c r="K594" s="51">
        <v>1</v>
      </c>
      <c r="L594" s="51">
        <v>1</v>
      </c>
      <c r="M594" s="51"/>
      <c r="N594" s="51">
        <v>17</v>
      </c>
      <c r="O594" s="62"/>
      <c r="P594" s="62"/>
      <c r="Q594" s="51" t="s">
        <v>263</v>
      </c>
      <c r="R594" s="12" t="s">
        <v>58</v>
      </c>
      <c r="S594" s="61"/>
      <c r="T594" s="52" t="s">
        <v>881</v>
      </c>
      <c r="U594" s="15" t="s">
        <v>882</v>
      </c>
      <c r="V594" s="15"/>
      <c r="W594" s="107" t="s">
        <v>883</v>
      </c>
      <c r="X594" s="63"/>
      <c r="Y594" s="63"/>
      <c r="Z594" s="63"/>
      <c r="AA594" s="63"/>
      <c r="AB594" s="16" t="s">
        <v>167</v>
      </c>
      <c r="AC594" s="16" t="s">
        <v>890</v>
      </c>
      <c r="AD594" s="16" t="s">
        <v>884</v>
      </c>
      <c r="AE594" s="16" t="s">
        <v>735</v>
      </c>
      <c r="AF594" s="16" t="s">
        <v>885</v>
      </c>
      <c r="AG594" s="64"/>
      <c r="AH594" s="64"/>
      <c r="AI594" s="64"/>
      <c r="AJ594" s="64"/>
      <c r="AK594" s="24" t="s">
        <v>889</v>
      </c>
      <c r="AL594" s="24">
        <v>5.3139013452914696</v>
      </c>
      <c r="AM594" s="64"/>
      <c r="AN594" s="64"/>
      <c r="AO594" s="64"/>
      <c r="AP594" s="24"/>
      <c r="AQ594" s="17"/>
      <c r="AR594" s="64"/>
      <c r="AS594" s="64"/>
      <c r="AT594" s="64"/>
      <c r="AU594" s="64"/>
      <c r="AV594" s="64"/>
      <c r="AW594" s="64"/>
      <c r="AX594" s="65"/>
      <c r="AY594" s="67">
        <v>4.70852017937219</v>
      </c>
      <c r="AZ594" s="70"/>
      <c r="BA594" s="66"/>
      <c r="BB594" s="82"/>
      <c r="BC594" s="66"/>
      <c r="BD594" s="66"/>
      <c r="BE594" s="66"/>
      <c r="BF594" s="68"/>
      <c r="BG594" s="61"/>
      <c r="BH594" s="61"/>
      <c r="BI594" s="61"/>
      <c r="BJ594" s="61"/>
      <c r="BK594" s="61"/>
      <c r="BL594" s="61"/>
      <c r="BM594" s="61"/>
      <c r="BN594" s="61"/>
      <c r="BO594" s="61"/>
      <c r="BP594" s="48"/>
      <c r="BQ594" s="48"/>
      <c r="BR594" s="48"/>
      <c r="BS594" s="48"/>
      <c r="BT594" s="48"/>
      <c r="BU594" s="48"/>
      <c r="BV594" s="48"/>
      <c r="BW594" s="48"/>
      <c r="BX594" s="48"/>
      <c r="BY594" s="48"/>
      <c r="BZ594" s="48"/>
      <c r="CA594" s="48"/>
      <c r="CB594" s="48"/>
      <c r="CC594" s="48"/>
      <c r="CD594" s="48"/>
      <c r="CE594" s="48"/>
      <c r="CF594" s="48"/>
      <c r="CG594" s="48"/>
      <c r="CH594" s="47"/>
      <c r="CI594" s="47"/>
      <c r="CJ594" s="47"/>
      <c r="CK594" s="47"/>
      <c r="CL594" s="47"/>
      <c r="CM594" s="47"/>
      <c r="CN594" s="47"/>
      <c r="CO594" s="47"/>
      <c r="CP594" s="47"/>
      <c r="CQ594" s="48"/>
      <c r="CR594" s="48"/>
      <c r="CS594" s="48"/>
      <c r="CT594" s="48"/>
      <c r="CU594" s="48"/>
      <c r="CV594" s="48"/>
      <c r="CW594" s="48"/>
      <c r="CX594" s="48"/>
      <c r="CY594" s="48"/>
      <c r="CZ594" s="47"/>
      <c r="DA594" s="47"/>
      <c r="DB594" s="47"/>
      <c r="DC594" s="47"/>
      <c r="DD594" s="47"/>
      <c r="DE594" s="47"/>
      <c r="DF594" s="47"/>
      <c r="DG594" s="47"/>
      <c r="DH594" s="47"/>
    </row>
    <row r="595" spans="1:112" s="49" customFormat="1" x14ac:dyDescent="0.3">
      <c r="A595" s="84" t="s">
        <v>877</v>
      </c>
      <c r="B595" s="50" t="s">
        <v>878</v>
      </c>
      <c r="C595" s="16">
        <v>2005</v>
      </c>
      <c r="D595" s="50" t="s">
        <v>47</v>
      </c>
      <c r="E595" s="16"/>
      <c r="F595" s="39" t="s">
        <v>9</v>
      </c>
      <c r="G595" s="39"/>
      <c r="H595" s="16">
        <v>0</v>
      </c>
      <c r="I595" s="16">
        <v>2001</v>
      </c>
      <c r="J595" s="61"/>
      <c r="K595" s="51">
        <v>1</v>
      </c>
      <c r="L595" s="51">
        <v>1</v>
      </c>
      <c r="M595" s="51"/>
      <c r="N595" s="51">
        <v>17</v>
      </c>
      <c r="O595" s="62"/>
      <c r="P595" s="62"/>
      <c r="Q595" s="51" t="s">
        <v>263</v>
      </c>
      <c r="R595" s="12" t="s">
        <v>58</v>
      </c>
      <c r="S595" s="61"/>
      <c r="T595" s="52" t="s">
        <v>881</v>
      </c>
      <c r="U595" s="15" t="s">
        <v>882</v>
      </c>
      <c r="V595" s="15"/>
      <c r="W595" s="107" t="s">
        <v>883</v>
      </c>
      <c r="X595" s="63"/>
      <c r="Y595" s="63"/>
      <c r="Z595" s="63"/>
      <c r="AA595" s="63"/>
      <c r="AB595" s="16" t="s">
        <v>167</v>
      </c>
      <c r="AC595" s="16" t="s">
        <v>890</v>
      </c>
      <c r="AD595" s="16" t="s">
        <v>884</v>
      </c>
      <c r="AE595" s="16" t="s">
        <v>735</v>
      </c>
      <c r="AF595" s="16" t="s">
        <v>885</v>
      </c>
      <c r="AG595" s="64"/>
      <c r="AH595" s="64"/>
      <c r="AI595" s="64"/>
      <c r="AJ595" s="64"/>
      <c r="AK595" s="24" t="s">
        <v>889</v>
      </c>
      <c r="AL595" s="24">
        <v>8.2735426008968602</v>
      </c>
      <c r="AM595" s="64"/>
      <c r="AN595" s="64"/>
      <c r="AO595" s="64"/>
      <c r="AP595" s="24"/>
      <c r="AQ595" s="17"/>
      <c r="AR595" s="64"/>
      <c r="AS595" s="64"/>
      <c r="AT595" s="64"/>
      <c r="AU595" s="64"/>
      <c r="AV595" s="64"/>
      <c r="AW595" s="64"/>
      <c r="AX595" s="65"/>
      <c r="AY595" s="67">
        <v>7.0852017937219696</v>
      </c>
      <c r="AZ595" s="70"/>
      <c r="BA595" s="66"/>
      <c r="BB595" s="82"/>
      <c r="BC595" s="66"/>
      <c r="BD595" s="66"/>
      <c r="BE595" s="66"/>
      <c r="BF595" s="68"/>
      <c r="BG595" s="61"/>
      <c r="BH595" s="61"/>
      <c r="BI595" s="61"/>
      <c r="BJ595" s="61"/>
      <c r="BK595" s="61"/>
      <c r="BL595" s="61"/>
      <c r="BM595" s="61"/>
      <c r="BN595" s="61"/>
      <c r="BO595" s="61"/>
      <c r="BP595" s="48"/>
      <c r="BQ595" s="48"/>
      <c r="BR595" s="48"/>
      <c r="BS595" s="48"/>
      <c r="BT595" s="48"/>
      <c r="BU595" s="48"/>
      <c r="BV595" s="48"/>
      <c r="BW595" s="48"/>
      <c r="BX595" s="48"/>
      <c r="BY595" s="48"/>
      <c r="BZ595" s="48"/>
      <c r="CA595" s="48"/>
      <c r="CB595" s="48"/>
      <c r="CC595" s="48"/>
      <c r="CD595" s="48"/>
      <c r="CE595" s="48"/>
      <c r="CF595" s="48"/>
      <c r="CG595" s="48"/>
      <c r="CH595" s="47"/>
      <c r="CI595" s="47"/>
      <c r="CJ595" s="47"/>
      <c r="CK595" s="47"/>
      <c r="CL595" s="47"/>
      <c r="CM595" s="47"/>
      <c r="CN595" s="47"/>
      <c r="CO595" s="47"/>
      <c r="CP595" s="47"/>
      <c r="CQ595" s="48"/>
      <c r="CR595" s="48"/>
      <c r="CS595" s="48"/>
      <c r="CT595" s="48"/>
      <c r="CU595" s="48"/>
      <c r="CV595" s="48"/>
      <c r="CW595" s="48"/>
      <c r="CX595" s="48"/>
      <c r="CY595" s="48"/>
      <c r="CZ595" s="47"/>
      <c r="DA595" s="47"/>
      <c r="DB595" s="47"/>
      <c r="DC595" s="47"/>
      <c r="DD595" s="47"/>
      <c r="DE595" s="47"/>
      <c r="DF595" s="47"/>
      <c r="DG595" s="47"/>
      <c r="DH595" s="47"/>
    </row>
    <row r="596" spans="1:112" s="49" customFormat="1" x14ac:dyDescent="0.3">
      <c r="A596" s="84" t="s">
        <v>877</v>
      </c>
      <c r="B596" s="50" t="s">
        <v>878</v>
      </c>
      <c r="C596" s="16">
        <v>2005</v>
      </c>
      <c r="D596" s="50" t="s">
        <v>47</v>
      </c>
      <c r="E596" s="16"/>
      <c r="F596" s="39" t="s">
        <v>9</v>
      </c>
      <c r="G596" s="39"/>
      <c r="H596" s="16">
        <v>1</v>
      </c>
      <c r="I596" s="16">
        <v>2002</v>
      </c>
      <c r="J596" s="61"/>
      <c r="K596" s="51">
        <v>1</v>
      </c>
      <c r="L596" s="51">
        <v>1</v>
      </c>
      <c r="M596" s="51"/>
      <c r="N596" s="51">
        <v>17</v>
      </c>
      <c r="O596" s="62"/>
      <c r="P596" s="62"/>
      <c r="Q596" s="51" t="s">
        <v>263</v>
      </c>
      <c r="R596" s="12" t="s">
        <v>58</v>
      </c>
      <c r="S596" s="61"/>
      <c r="T596" s="52" t="s">
        <v>881</v>
      </c>
      <c r="U596" s="15" t="s">
        <v>882</v>
      </c>
      <c r="V596" s="15"/>
      <c r="W596" s="107" t="s">
        <v>883</v>
      </c>
      <c r="X596" s="63"/>
      <c r="Y596" s="63"/>
      <c r="Z596" s="63"/>
      <c r="AA596" s="63"/>
      <c r="AB596" s="16" t="s">
        <v>167</v>
      </c>
      <c r="AC596" s="16" t="s">
        <v>890</v>
      </c>
      <c r="AD596" s="16" t="s">
        <v>884</v>
      </c>
      <c r="AE596" s="16" t="s">
        <v>735</v>
      </c>
      <c r="AF596" s="16" t="s">
        <v>885</v>
      </c>
      <c r="AG596" s="64"/>
      <c r="AH596" s="64"/>
      <c r="AI596" s="64"/>
      <c r="AJ596" s="64"/>
      <c r="AK596" s="24" t="s">
        <v>889</v>
      </c>
      <c r="AL596" s="24">
        <v>5.3139013452914803</v>
      </c>
      <c r="AM596" s="64"/>
      <c r="AN596" s="64"/>
      <c r="AO596" s="64"/>
      <c r="AP596" s="24"/>
      <c r="AQ596" s="17"/>
      <c r="AR596" s="64"/>
      <c r="AS596" s="64"/>
      <c r="AT596" s="64"/>
      <c r="AU596" s="64"/>
      <c r="AV596" s="64"/>
      <c r="AW596" s="64"/>
      <c r="AX596" s="65"/>
      <c r="AY596" s="67">
        <v>4.70852017937219</v>
      </c>
      <c r="AZ596" s="70"/>
      <c r="BA596" s="66"/>
      <c r="BB596" s="82"/>
      <c r="BC596" s="66"/>
      <c r="BD596" s="66"/>
      <c r="BE596" s="66"/>
      <c r="BF596" s="68"/>
      <c r="BG596" s="61"/>
      <c r="BH596" s="61"/>
      <c r="BI596" s="61"/>
      <c r="BJ596" s="61"/>
      <c r="BK596" s="61"/>
      <c r="BL596" s="61"/>
      <c r="BM596" s="61"/>
      <c r="BN596" s="61"/>
      <c r="BO596" s="61"/>
      <c r="BP596" s="48"/>
      <c r="BQ596" s="48"/>
      <c r="BR596" s="48"/>
      <c r="BS596" s="48"/>
      <c r="BT596" s="48"/>
      <c r="BU596" s="48"/>
      <c r="BV596" s="48"/>
      <c r="BW596" s="48"/>
      <c r="BX596" s="48"/>
      <c r="BY596" s="48"/>
      <c r="BZ596" s="48"/>
      <c r="CA596" s="48"/>
      <c r="CB596" s="48"/>
      <c r="CC596" s="48"/>
      <c r="CD596" s="48"/>
      <c r="CE596" s="48"/>
      <c r="CF596" s="48"/>
      <c r="CG596" s="48"/>
      <c r="CH596" s="47"/>
      <c r="CI596" s="47"/>
      <c r="CJ596" s="47"/>
      <c r="CK596" s="47"/>
      <c r="CL596" s="47"/>
      <c r="CM596" s="47"/>
      <c r="CN596" s="47"/>
      <c r="CO596" s="47"/>
      <c r="CP596" s="47"/>
      <c r="CQ596" s="48"/>
      <c r="CR596" s="48"/>
      <c r="CS596" s="48"/>
      <c r="CT596" s="48"/>
      <c r="CU596" s="48"/>
      <c r="CV596" s="48"/>
      <c r="CW596" s="48"/>
      <c r="CX596" s="48"/>
      <c r="CY596" s="48"/>
      <c r="CZ596" s="47"/>
      <c r="DA596" s="47"/>
      <c r="DB596" s="47"/>
      <c r="DC596" s="47"/>
      <c r="DD596" s="47"/>
      <c r="DE596" s="47"/>
      <c r="DF596" s="47"/>
      <c r="DG596" s="47"/>
      <c r="DH596" s="47"/>
    </row>
    <row r="597" spans="1:112" s="49" customFormat="1" x14ac:dyDescent="0.3">
      <c r="A597" s="84" t="s">
        <v>877</v>
      </c>
      <c r="B597" s="50" t="s">
        <v>878</v>
      </c>
      <c r="C597" s="16">
        <v>2005</v>
      </c>
      <c r="D597" s="50" t="s">
        <v>47</v>
      </c>
      <c r="E597" s="16"/>
      <c r="F597" s="39" t="s">
        <v>9</v>
      </c>
      <c r="G597" s="47"/>
      <c r="H597" s="16">
        <v>0</v>
      </c>
      <c r="I597" s="16" t="s">
        <v>879</v>
      </c>
      <c r="K597" s="51">
        <v>1</v>
      </c>
      <c r="L597" s="51">
        <v>1</v>
      </c>
      <c r="M597" s="51"/>
      <c r="N597" s="51">
        <v>17</v>
      </c>
      <c r="O597" s="62"/>
      <c r="P597" s="62"/>
      <c r="Q597" s="51" t="s">
        <v>263</v>
      </c>
      <c r="R597" s="12" t="s">
        <v>58</v>
      </c>
      <c r="S597" s="61"/>
      <c r="T597" s="52" t="s">
        <v>881</v>
      </c>
      <c r="U597" s="15" t="s">
        <v>882</v>
      </c>
      <c r="V597" s="15"/>
      <c r="W597" s="107" t="s">
        <v>883</v>
      </c>
      <c r="X597" s="63"/>
      <c r="Y597" s="63"/>
      <c r="Z597" s="63"/>
      <c r="AA597" s="63"/>
      <c r="AB597" s="16" t="s">
        <v>167</v>
      </c>
      <c r="AC597" s="16" t="s">
        <v>890</v>
      </c>
      <c r="AD597" s="16" t="s">
        <v>884</v>
      </c>
      <c r="AE597" s="16" t="s">
        <v>735</v>
      </c>
      <c r="AF597" s="16" t="s">
        <v>885</v>
      </c>
      <c r="AG597" s="64"/>
      <c r="AH597" s="64"/>
      <c r="AI597" s="64"/>
      <c r="AJ597" s="64"/>
      <c r="AK597" s="24" t="s">
        <v>889</v>
      </c>
      <c r="AL597" s="64">
        <f>AVERAGE(AL591,AL593,AL595)</f>
        <v>5.7100149476831064</v>
      </c>
      <c r="AM597" s="64"/>
      <c r="AN597" s="64"/>
      <c r="AO597" s="64"/>
      <c r="AP597" s="24"/>
      <c r="AQ597" s="17"/>
      <c r="AR597" s="64"/>
      <c r="AS597" s="64"/>
      <c r="AT597" s="64"/>
      <c r="AU597" s="64"/>
      <c r="AV597" s="64"/>
      <c r="AW597" s="64"/>
      <c r="AX597" s="65"/>
      <c r="AY597" s="66">
        <f>AVERAGE(AY591,AY593,AY595)</f>
        <v>4.9252615844544065</v>
      </c>
      <c r="AZ597" s="70"/>
      <c r="BA597" s="66"/>
      <c r="BB597" s="82"/>
      <c r="BC597" s="66"/>
      <c r="BD597" s="66"/>
      <c r="BE597" s="66"/>
      <c r="BF597" s="68"/>
      <c r="BG597" s="61"/>
      <c r="BH597" s="61"/>
      <c r="BI597" s="61"/>
      <c r="BJ597" s="61"/>
      <c r="BK597" s="61"/>
      <c r="BL597" s="61"/>
      <c r="BM597" s="61"/>
      <c r="BN597" s="61"/>
      <c r="BO597" s="61"/>
      <c r="BP597" s="48"/>
      <c r="BQ597" s="48"/>
      <c r="BR597" s="48"/>
      <c r="BS597" s="48"/>
      <c r="BT597" s="48"/>
      <c r="BU597" s="48"/>
      <c r="BV597" s="48"/>
      <c r="BW597" s="48"/>
      <c r="BX597" s="48"/>
      <c r="BY597" s="48"/>
      <c r="BZ597" s="48"/>
      <c r="CA597" s="48"/>
      <c r="CB597" s="48"/>
      <c r="CC597" s="48"/>
      <c r="CD597" s="48"/>
      <c r="CE597" s="48"/>
      <c r="CF597" s="48"/>
      <c r="CG597" s="48"/>
      <c r="CH597" s="47"/>
      <c r="CI597" s="47"/>
      <c r="CJ597" s="47"/>
      <c r="CK597" s="47"/>
      <c r="CL597" s="47"/>
      <c r="CM597" s="47"/>
      <c r="CN597" s="47"/>
      <c r="CO597" s="47"/>
      <c r="CP597" s="47"/>
      <c r="CQ597" s="48"/>
      <c r="CR597" s="48"/>
      <c r="CS597" s="48"/>
      <c r="CT597" s="48"/>
      <c r="CU597" s="48"/>
      <c r="CV597" s="48"/>
      <c r="CW597" s="48"/>
      <c r="CX597" s="48"/>
      <c r="CY597" s="48"/>
      <c r="CZ597" s="47"/>
      <c r="DA597" s="47"/>
      <c r="DB597" s="47"/>
      <c r="DC597" s="47"/>
      <c r="DD597" s="47"/>
      <c r="DE597" s="47"/>
      <c r="DF597" s="47"/>
      <c r="DG597" s="47"/>
      <c r="DH597" s="47"/>
    </row>
    <row r="598" spans="1:112" s="49" customFormat="1" x14ac:dyDescent="0.3">
      <c r="A598" s="84" t="s">
        <v>877</v>
      </c>
      <c r="B598" s="50" t="s">
        <v>878</v>
      </c>
      <c r="C598" s="16">
        <v>2005</v>
      </c>
      <c r="D598" s="50" t="s">
        <v>47</v>
      </c>
      <c r="E598" s="16"/>
      <c r="F598" s="39" t="s">
        <v>9</v>
      </c>
      <c r="G598" s="47"/>
      <c r="H598" s="16">
        <v>1</v>
      </c>
      <c r="I598" s="16" t="s">
        <v>880</v>
      </c>
      <c r="K598" s="51">
        <v>1</v>
      </c>
      <c r="L598" s="51">
        <v>1</v>
      </c>
      <c r="M598" s="51"/>
      <c r="N598" s="51">
        <v>17</v>
      </c>
      <c r="O598" s="62"/>
      <c r="P598" s="62"/>
      <c r="Q598" s="51" t="s">
        <v>263</v>
      </c>
      <c r="R598" s="12" t="s">
        <v>58</v>
      </c>
      <c r="S598" s="61"/>
      <c r="T598" s="52" t="s">
        <v>881</v>
      </c>
      <c r="U598" s="15" t="s">
        <v>882</v>
      </c>
      <c r="V598" s="15"/>
      <c r="W598" s="107" t="s">
        <v>883</v>
      </c>
      <c r="X598" s="63"/>
      <c r="Y598" s="63"/>
      <c r="Z598" s="63"/>
      <c r="AA598" s="63"/>
      <c r="AB598" s="16" t="s">
        <v>167</v>
      </c>
      <c r="AC598" s="16" t="s">
        <v>890</v>
      </c>
      <c r="AD598" s="16" t="s">
        <v>884</v>
      </c>
      <c r="AE598" s="16" t="s">
        <v>735</v>
      </c>
      <c r="AF598" s="16" t="s">
        <v>885</v>
      </c>
      <c r="AG598" s="64"/>
      <c r="AH598" s="64"/>
      <c r="AI598" s="64"/>
      <c r="AJ598" s="64"/>
      <c r="AK598" s="24" t="s">
        <v>889</v>
      </c>
      <c r="AL598" s="64">
        <f>AVERAGE(AL590,AL592,AL594,AL596)</f>
        <v>4.8766816143497724</v>
      </c>
      <c r="AM598" s="64"/>
      <c r="AN598" s="64"/>
      <c r="AO598" s="64"/>
      <c r="AP598" s="24"/>
      <c r="AQ598" s="17"/>
      <c r="AR598" s="64"/>
      <c r="AS598" s="64"/>
      <c r="AT598" s="64"/>
      <c r="AU598" s="64"/>
      <c r="AV598" s="64"/>
      <c r="AW598" s="64"/>
      <c r="AX598" s="65"/>
      <c r="AY598" s="66">
        <f>AVERAGE(AY590,AY592,AY594,AY596)</f>
        <v>3.5257847533632249</v>
      </c>
      <c r="AZ598" s="70"/>
      <c r="BA598" s="66"/>
      <c r="BB598" s="82"/>
      <c r="BC598" s="66"/>
      <c r="BD598" s="66"/>
      <c r="BE598" s="66"/>
      <c r="BF598" s="68"/>
      <c r="BG598" s="61"/>
      <c r="BH598" s="61"/>
      <c r="BI598" s="61"/>
      <c r="BJ598" s="61"/>
      <c r="BK598" s="61"/>
      <c r="BL598" s="61"/>
      <c r="BM598" s="61"/>
      <c r="BN598" s="61"/>
      <c r="BO598" s="61"/>
      <c r="BP598" s="48"/>
      <c r="BQ598" s="48"/>
      <c r="BR598" s="48"/>
      <c r="BS598" s="48"/>
      <c r="BT598" s="48"/>
      <c r="BU598" s="48"/>
      <c r="BV598" s="48"/>
      <c r="BW598" s="48"/>
      <c r="BX598" s="48"/>
      <c r="BY598" s="48"/>
      <c r="BZ598" s="48"/>
      <c r="CA598" s="48"/>
      <c r="CB598" s="48"/>
      <c r="CC598" s="48"/>
      <c r="CD598" s="48"/>
      <c r="CE598" s="48"/>
      <c r="CF598" s="48"/>
      <c r="CG598" s="48"/>
      <c r="CH598" s="47"/>
      <c r="CI598" s="47"/>
      <c r="CJ598" s="47"/>
      <c r="CK598" s="47"/>
      <c r="CL598" s="47"/>
      <c r="CM598" s="47"/>
      <c r="CN598" s="47"/>
      <c r="CO598" s="47"/>
      <c r="CP598" s="47"/>
      <c r="CQ598" s="48"/>
      <c r="CR598" s="48"/>
      <c r="CS598" s="48"/>
      <c r="CT598" s="48"/>
      <c r="CU598" s="48"/>
      <c r="CV598" s="48"/>
      <c r="CW598" s="48"/>
      <c r="CX598" s="48"/>
      <c r="CY598" s="48"/>
      <c r="CZ598" s="47"/>
      <c r="DA598" s="47"/>
      <c r="DB598" s="47"/>
      <c r="DC598" s="47"/>
      <c r="DD598" s="47"/>
      <c r="DE598" s="47"/>
      <c r="DF598" s="47"/>
      <c r="DG598" s="47"/>
      <c r="DH598" s="47"/>
    </row>
    <row r="599" spans="1:112" s="49" customFormat="1" x14ac:dyDescent="0.3">
      <c r="A599" s="84" t="s">
        <v>877</v>
      </c>
      <c r="B599" s="50" t="s">
        <v>878</v>
      </c>
      <c r="C599" s="16">
        <v>2005</v>
      </c>
      <c r="D599" s="50" t="s">
        <v>47</v>
      </c>
      <c r="E599" s="16"/>
      <c r="F599" s="39" t="s">
        <v>9</v>
      </c>
      <c r="G599" s="47"/>
      <c r="H599" s="16">
        <v>1</v>
      </c>
      <c r="I599" s="16">
        <v>1996</v>
      </c>
      <c r="K599" s="51">
        <v>1</v>
      </c>
      <c r="L599" s="51">
        <v>1</v>
      </c>
      <c r="M599" s="51"/>
      <c r="N599" s="51">
        <v>17</v>
      </c>
      <c r="O599" s="62"/>
      <c r="P599" s="62"/>
      <c r="Q599" s="51" t="s">
        <v>263</v>
      </c>
      <c r="R599" s="12" t="s">
        <v>58</v>
      </c>
      <c r="S599" s="61"/>
      <c r="T599" s="52" t="s">
        <v>881</v>
      </c>
      <c r="U599" s="15" t="s">
        <v>882</v>
      </c>
      <c r="V599" s="15"/>
      <c r="W599" s="107" t="s">
        <v>883</v>
      </c>
      <c r="X599" s="63"/>
      <c r="Y599" s="63"/>
      <c r="Z599" s="63"/>
      <c r="AA599" s="63"/>
      <c r="AB599" s="16" t="s">
        <v>167</v>
      </c>
      <c r="AC599" s="16" t="s">
        <v>891</v>
      </c>
      <c r="AD599" s="16" t="s">
        <v>884</v>
      </c>
      <c r="AE599" s="16" t="s">
        <v>735</v>
      </c>
      <c r="AF599" s="16" t="s">
        <v>885</v>
      </c>
      <c r="AG599" s="64"/>
      <c r="AH599" s="64"/>
      <c r="AI599" s="64"/>
      <c r="AJ599" s="64"/>
      <c r="AK599" s="24" t="s">
        <v>889</v>
      </c>
      <c r="AL599" s="24">
        <v>4.1031390134529104</v>
      </c>
      <c r="AM599" s="64"/>
      <c r="AN599" s="64"/>
      <c r="AO599" s="64"/>
      <c r="AP599" s="24"/>
      <c r="AQ599" s="17"/>
      <c r="AR599" s="64"/>
      <c r="AS599" s="64"/>
      <c r="AT599" s="64"/>
      <c r="AU599" s="64"/>
      <c r="AV599" s="64"/>
      <c r="AW599" s="64"/>
      <c r="AX599" s="65"/>
      <c r="AY599" s="67">
        <v>1.7488789237668101</v>
      </c>
      <c r="AZ599" s="70"/>
      <c r="BA599" s="66"/>
      <c r="BB599" s="82"/>
      <c r="BC599" s="66"/>
      <c r="BD599" s="66"/>
      <c r="BE599" s="66"/>
      <c r="BF599" s="68"/>
      <c r="BG599" s="61"/>
      <c r="BH599" s="61"/>
      <c r="BI599" s="61"/>
      <c r="BJ599" s="61"/>
      <c r="BK599" s="61"/>
      <c r="BL599" s="61"/>
      <c r="BM599" s="61"/>
      <c r="BN599" s="61"/>
      <c r="BO599" s="61"/>
      <c r="BP599" s="48"/>
      <c r="BQ599" s="48"/>
      <c r="BR599" s="48"/>
      <c r="BS599" s="48"/>
      <c r="BT599" s="48"/>
      <c r="BU599" s="48"/>
      <c r="BV599" s="48"/>
      <c r="BW599" s="48"/>
      <c r="BX599" s="48"/>
      <c r="BY599" s="48"/>
      <c r="BZ599" s="48"/>
      <c r="CA599" s="48"/>
      <c r="CB599" s="48"/>
      <c r="CC599" s="48"/>
      <c r="CD599" s="48"/>
      <c r="CE599" s="48"/>
      <c r="CF599" s="48"/>
      <c r="CG599" s="48"/>
      <c r="CH599" s="47"/>
      <c r="CI599" s="47"/>
      <c r="CJ599" s="47"/>
      <c r="CK599" s="47"/>
      <c r="CL599" s="47"/>
      <c r="CM599" s="47"/>
      <c r="CN599" s="47"/>
      <c r="CO599" s="47"/>
      <c r="CP599" s="47"/>
      <c r="CQ599" s="48"/>
      <c r="CR599" s="48"/>
      <c r="CS599" s="48"/>
      <c r="CT599" s="48"/>
      <c r="CU599" s="48"/>
      <c r="CV599" s="48"/>
      <c r="CW599" s="48"/>
      <c r="CX599" s="48"/>
      <c r="CY599" s="48"/>
      <c r="CZ599" s="47"/>
      <c r="DA599" s="47"/>
      <c r="DB599" s="47"/>
      <c r="DC599" s="47"/>
      <c r="DD599" s="47"/>
      <c r="DE599" s="47"/>
      <c r="DF599" s="47"/>
      <c r="DG599" s="47"/>
      <c r="DH599" s="47"/>
    </row>
    <row r="600" spans="1:112" s="49" customFormat="1" x14ac:dyDescent="0.3">
      <c r="A600" s="84" t="s">
        <v>877</v>
      </c>
      <c r="B600" s="50" t="s">
        <v>878</v>
      </c>
      <c r="C600" s="16">
        <v>2005</v>
      </c>
      <c r="D600" s="50" t="s">
        <v>47</v>
      </c>
      <c r="E600" s="16"/>
      <c r="F600" s="39" t="s">
        <v>9</v>
      </c>
      <c r="G600" s="47"/>
      <c r="H600" s="16">
        <v>0</v>
      </c>
      <c r="I600" s="16">
        <v>1997</v>
      </c>
      <c r="K600" s="51">
        <v>1</v>
      </c>
      <c r="L600" s="51">
        <v>1</v>
      </c>
      <c r="M600" s="51"/>
      <c r="N600" s="51">
        <v>17</v>
      </c>
      <c r="O600" s="62"/>
      <c r="P600" s="62"/>
      <c r="Q600" s="51" t="s">
        <v>263</v>
      </c>
      <c r="R600" s="12" t="s">
        <v>58</v>
      </c>
      <c r="S600" s="61"/>
      <c r="T600" s="52" t="s">
        <v>881</v>
      </c>
      <c r="U600" s="15" t="s">
        <v>882</v>
      </c>
      <c r="V600" s="15"/>
      <c r="W600" s="107" t="s">
        <v>883</v>
      </c>
      <c r="X600" s="63"/>
      <c r="Y600" s="63"/>
      <c r="Z600" s="63"/>
      <c r="AA600" s="63"/>
      <c r="AB600" s="16" t="s">
        <v>167</v>
      </c>
      <c r="AC600" s="16" t="s">
        <v>891</v>
      </c>
      <c r="AD600" s="16" t="s">
        <v>884</v>
      </c>
      <c r="AE600" s="16" t="s">
        <v>735</v>
      </c>
      <c r="AF600" s="16" t="s">
        <v>885</v>
      </c>
      <c r="AG600" s="64"/>
      <c r="AH600" s="64"/>
      <c r="AI600" s="64"/>
      <c r="AJ600" s="64"/>
      <c r="AK600" s="24" t="s">
        <v>889</v>
      </c>
      <c r="AL600" s="24">
        <v>7.0852017937219696</v>
      </c>
      <c r="AM600" s="64"/>
      <c r="AN600" s="64"/>
      <c r="AO600" s="64"/>
      <c r="AP600" s="24"/>
      <c r="AQ600" s="17"/>
      <c r="AR600" s="64"/>
      <c r="AS600" s="64"/>
      <c r="AT600" s="64"/>
      <c r="AU600" s="64"/>
      <c r="AV600" s="64"/>
      <c r="AW600" s="64"/>
      <c r="AX600" s="65"/>
      <c r="AY600" s="67">
        <v>4.1031390134529104</v>
      </c>
      <c r="AZ600" s="70"/>
      <c r="BA600" s="66"/>
      <c r="BB600" s="82"/>
      <c r="BC600" s="66"/>
      <c r="BD600" s="66"/>
      <c r="BE600" s="66"/>
      <c r="BF600" s="68"/>
      <c r="BG600" s="61"/>
      <c r="BH600" s="61"/>
      <c r="BI600" s="61"/>
      <c r="BJ600" s="61"/>
      <c r="BK600" s="61"/>
      <c r="BL600" s="61"/>
      <c r="BM600" s="61"/>
      <c r="BN600" s="61"/>
      <c r="BO600" s="61"/>
      <c r="BP600" s="48"/>
      <c r="BQ600" s="48"/>
      <c r="BR600" s="48"/>
      <c r="BS600" s="48"/>
      <c r="BT600" s="48"/>
      <c r="BU600" s="48"/>
      <c r="BV600" s="48"/>
      <c r="BW600" s="48"/>
      <c r="BX600" s="48"/>
      <c r="BY600" s="48"/>
      <c r="BZ600" s="48"/>
      <c r="CA600" s="48"/>
      <c r="CB600" s="48"/>
      <c r="CC600" s="48"/>
      <c r="CD600" s="48"/>
      <c r="CE600" s="48"/>
      <c r="CF600" s="48"/>
      <c r="CG600" s="48"/>
      <c r="CH600" s="47"/>
      <c r="CI600" s="47"/>
      <c r="CJ600" s="47"/>
      <c r="CK600" s="47"/>
      <c r="CL600" s="47"/>
      <c r="CM600" s="47"/>
      <c r="CN600" s="47"/>
      <c r="CO600" s="47"/>
      <c r="CP600" s="47"/>
      <c r="CQ600" s="48"/>
      <c r="CR600" s="48"/>
      <c r="CS600" s="48"/>
      <c r="CT600" s="48"/>
      <c r="CU600" s="48"/>
      <c r="CV600" s="48"/>
      <c r="CW600" s="48"/>
      <c r="CX600" s="48"/>
      <c r="CY600" s="48"/>
      <c r="CZ600" s="47"/>
      <c r="DA600" s="47"/>
      <c r="DB600" s="47"/>
      <c r="DC600" s="47"/>
      <c r="DD600" s="47"/>
      <c r="DE600" s="47"/>
      <c r="DF600" s="47"/>
      <c r="DG600" s="47"/>
      <c r="DH600" s="47"/>
    </row>
    <row r="601" spans="1:112" x14ac:dyDescent="0.3">
      <c r="A601" s="84" t="s">
        <v>877</v>
      </c>
      <c r="B601" s="50" t="s">
        <v>878</v>
      </c>
      <c r="C601" s="16">
        <v>2005</v>
      </c>
      <c r="D601" s="50" t="s">
        <v>47</v>
      </c>
      <c r="E601" s="16"/>
      <c r="F601" s="39" t="s">
        <v>9</v>
      </c>
      <c r="H601" s="16">
        <v>1</v>
      </c>
      <c r="I601" s="16">
        <v>1998</v>
      </c>
      <c r="K601" s="51">
        <v>1</v>
      </c>
      <c r="L601" s="51">
        <v>1</v>
      </c>
      <c r="M601" s="51"/>
      <c r="N601" s="51">
        <v>17</v>
      </c>
      <c r="Q601" s="51" t="s">
        <v>263</v>
      </c>
      <c r="R601" s="12" t="s">
        <v>58</v>
      </c>
      <c r="T601" s="52" t="s">
        <v>881</v>
      </c>
      <c r="U601" s="15" t="s">
        <v>882</v>
      </c>
      <c r="W601" s="107" t="s">
        <v>883</v>
      </c>
      <c r="AB601" s="16" t="s">
        <v>167</v>
      </c>
      <c r="AC601" s="16" t="s">
        <v>891</v>
      </c>
      <c r="AD601" s="16" t="s">
        <v>884</v>
      </c>
      <c r="AE601" s="16" t="s">
        <v>735</v>
      </c>
      <c r="AF601" s="16" t="s">
        <v>885</v>
      </c>
      <c r="AK601" s="24" t="s">
        <v>889</v>
      </c>
      <c r="AL601" s="24">
        <v>8.2735426008968602</v>
      </c>
      <c r="AP601" s="24"/>
      <c r="AY601" s="28">
        <v>2.3766816143497702</v>
      </c>
      <c r="BB601" s="83"/>
    </row>
    <row r="602" spans="1:112" x14ac:dyDescent="0.3">
      <c r="A602" s="84" t="s">
        <v>877</v>
      </c>
      <c r="B602" s="50" t="s">
        <v>878</v>
      </c>
      <c r="C602" s="16">
        <v>2005</v>
      </c>
      <c r="D602" s="50" t="s">
        <v>47</v>
      </c>
      <c r="E602" s="16"/>
      <c r="F602" s="39" t="s">
        <v>9</v>
      </c>
      <c r="H602" s="16">
        <v>0</v>
      </c>
      <c r="I602" s="16">
        <v>1999</v>
      </c>
      <c r="K602" s="51">
        <v>1</v>
      </c>
      <c r="L602" s="51">
        <v>1</v>
      </c>
      <c r="M602" s="51"/>
      <c r="N602" s="51">
        <v>17</v>
      </c>
      <c r="Q602" s="51" t="s">
        <v>263</v>
      </c>
      <c r="R602" s="12" t="s">
        <v>58</v>
      </c>
      <c r="T602" s="52" t="s">
        <v>881</v>
      </c>
      <c r="U602" s="15" t="s">
        <v>882</v>
      </c>
      <c r="W602" s="107" t="s">
        <v>883</v>
      </c>
      <c r="AB602" s="16" t="s">
        <v>167</v>
      </c>
      <c r="AC602" s="16" t="s">
        <v>891</v>
      </c>
      <c r="AD602" s="16" t="s">
        <v>884</v>
      </c>
      <c r="AE602" s="16" t="s">
        <v>735</v>
      </c>
      <c r="AF602" s="16" t="s">
        <v>885</v>
      </c>
      <c r="AK602" s="24" t="s">
        <v>889</v>
      </c>
      <c r="AL602" s="24">
        <v>3.5426008968609799</v>
      </c>
      <c r="AP602" s="24"/>
      <c r="AY602" s="28">
        <v>1.7713004484304899</v>
      </c>
      <c r="BB602" s="83"/>
    </row>
    <row r="603" spans="1:112" x14ac:dyDescent="0.3">
      <c r="A603" s="84" t="s">
        <v>877</v>
      </c>
      <c r="B603" s="50" t="s">
        <v>878</v>
      </c>
      <c r="C603" s="16">
        <v>2005</v>
      </c>
      <c r="D603" s="50" t="s">
        <v>47</v>
      </c>
      <c r="E603" s="16"/>
      <c r="F603" s="39" t="s">
        <v>9</v>
      </c>
      <c r="H603" s="16">
        <v>1</v>
      </c>
      <c r="I603" s="16">
        <v>2000</v>
      </c>
      <c r="K603" s="51">
        <v>1</v>
      </c>
      <c r="L603" s="51">
        <v>1</v>
      </c>
      <c r="M603" s="51"/>
      <c r="N603" s="51">
        <v>17</v>
      </c>
      <c r="Q603" s="51" t="s">
        <v>263</v>
      </c>
      <c r="R603" s="12" t="s">
        <v>58</v>
      </c>
      <c r="T603" s="52" t="s">
        <v>881</v>
      </c>
      <c r="U603" s="15" t="s">
        <v>882</v>
      </c>
      <c r="W603" s="107" t="s">
        <v>883</v>
      </c>
      <c r="AB603" s="16" t="s">
        <v>167</v>
      </c>
      <c r="AC603" s="16" t="s">
        <v>891</v>
      </c>
      <c r="AD603" s="16" t="s">
        <v>884</v>
      </c>
      <c r="AE603" s="16" t="s">
        <v>735</v>
      </c>
      <c r="AF603" s="16" t="s">
        <v>885</v>
      </c>
      <c r="AK603" s="24" t="s">
        <v>889</v>
      </c>
      <c r="AL603" s="24">
        <v>6.5022421524663603</v>
      </c>
      <c r="AP603" s="24"/>
      <c r="AY603" s="28">
        <v>5.3363228699551497</v>
      </c>
      <c r="BB603" s="83"/>
    </row>
    <row r="604" spans="1:112" x14ac:dyDescent="0.3">
      <c r="A604" s="84" t="s">
        <v>877</v>
      </c>
      <c r="B604" s="50" t="s">
        <v>878</v>
      </c>
      <c r="C604" s="16">
        <v>2005</v>
      </c>
      <c r="D604" s="50" t="s">
        <v>47</v>
      </c>
      <c r="E604" s="16"/>
      <c r="F604" s="39" t="s">
        <v>9</v>
      </c>
      <c r="H604" s="16">
        <v>0</v>
      </c>
      <c r="I604" s="16">
        <v>2001</v>
      </c>
      <c r="K604" s="51">
        <v>1</v>
      </c>
      <c r="L604" s="51">
        <v>1</v>
      </c>
      <c r="M604" s="51"/>
      <c r="N604" s="51">
        <v>17</v>
      </c>
      <c r="Q604" s="51" t="s">
        <v>263</v>
      </c>
      <c r="R604" s="12" t="s">
        <v>58</v>
      </c>
      <c r="T604" s="52" t="s">
        <v>881</v>
      </c>
      <c r="U604" s="15" t="s">
        <v>882</v>
      </c>
      <c r="W604" s="107" t="s">
        <v>883</v>
      </c>
      <c r="AB604" s="16" t="s">
        <v>167</v>
      </c>
      <c r="AC604" s="16" t="s">
        <v>891</v>
      </c>
      <c r="AD604" s="16" t="s">
        <v>884</v>
      </c>
      <c r="AE604" s="16" t="s">
        <v>735</v>
      </c>
      <c r="AF604" s="16" t="s">
        <v>885</v>
      </c>
      <c r="AK604" s="24" t="s">
        <v>889</v>
      </c>
      <c r="AL604" s="24">
        <v>6.47982062780269</v>
      </c>
      <c r="AP604" s="24"/>
      <c r="AY604" s="28">
        <v>4.1031390134529104</v>
      </c>
      <c r="BB604" s="83"/>
    </row>
    <row r="605" spans="1:112" x14ac:dyDescent="0.3">
      <c r="A605" s="84" t="s">
        <v>877</v>
      </c>
      <c r="B605" s="50" t="s">
        <v>878</v>
      </c>
      <c r="C605" s="16">
        <v>2005</v>
      </c>
      <c r="D605" s="50" t="s">
        <v>47</v>
      </c>
      <c r="E605" s="16"/>
      <c r="F605" s="39" t="s">
        <v>9</v>
      </c>
      <c r="H605" s="16">
        <v>1</v>
      </c>
      <c r="I605" s="16">
        <v>2002</v>
      </c>
      <c r="K605" s="51">
        <v>1</v>
      </c>
      <c r="L605" s="51">
        <v>1</v>
      </c>
      <c r="M605" s="51"/>
      <c r="N605" s="51">
        <v>17</v>
      </c>
      <c r="Q605" s="51" t="s">
        <v>263</v>
      </c>
      <c r="R605" s="12" t="s">
        <v>58</v>
      </c>
      <c r="T605" s="52" t="s">
        <v>881</v>
      </c>
      <c r="U605" s="15" t="s">
        <v>882</v>
      </c>
      <c r="W605" s="107" t="s">
        <v>883</v>
      </c>
      <c r="AB605" s="16" t="s">
        <v>167</v>
      </c>
      <c r="AC605" s="16" t="s">
        <v>891</v>
      </c>
      <c r="AD605" s="16" t="s">
        <v>884</v>
      </c>
      <c r="AE605" s="16" t="s">
        <v>735</v>
      </c>
      <c r="AF605" s="16" t="s">
        <v>885</v>
      </c>
      <c r="AK605" s="24" t="s">
        <v>889</v>
      </c>
      <c r="AL605" s="24">
        <v>9.4170403587443907</v>
      </c>
      <c r="AP605" s="24"/>
      <c r="AY605" s="28">
        <v>5.2914798206278002</v>
      </c>
      <c r="BB605" s="83"/>
    </row>
    <row r="606" spans="1:112" x14ac:dyDescent="0.3">
      <c r="A606" s="84" t="s">
        <v>877</v>
      </c>
      <c r="B606" s="50" t="s">
        <v>878</v>
      </c>
      <c r="C606" s="16">
        <v>2005</v>
      </c>
      <c r="D606" s="50" t="s">
        <v>47</v>
      </c>
      <c r="E606" s="16"/>
      <c r="F606" s="39" t="s">
        <v>9</v>
      </c>
      <c r="H606" s="16">
        <v>0</v>
      </c>
      <c r="I606" s="16" t="s">
        <v>879</v>
      </c>
      <c r="K606" s="51">
        <v>1</v>
      </c>
      <c r="L606" s="51">
        <v>1</v>
      </c>
      <c r="M606" s="51"/>
      <c r="N606" s="51">
        <v>17</v>
      </c>
      <c r="Q606" s="51" t="s">
        <v>263</v>
      </c>
      <c r="R606" s="12" t="s">
        <v>58</v>
      </c>
      <c r="T606" s="52" t="s">
        <v>881</v>
      </c>
      <c r="U606" s="15" t="s">
        <v>882</v>
      </c>
      <c r="W606" s="107" t="s">
        <v>883</v>
      </c>
      <c r="AB606" s="16" t="s">
        <v>167</v>
      </c>
      <c r="AC606" s="16" t="s">
        <v>891</v>
      </c>
      <c r="AD606" s="16" t="s">
        <v>884</v>
      </c>
      <c r="AE606" s="16" t="s">
        <v>735</v>
      </c>
      <c r="AF606" s="16" t="s">
        <v>885</v>
      </c>
      <c r="AK606" s="24" t="s">
        <v>889</v>
      </c>
      <c r="AL606" s="64">
        <f>AVERAGE(AL600,AL602,AL604)</f>
        <v>5.7025411061285469</v>
      </c>
      <c r="AP606" s="24"/>
      <c r="AY606" s="23">
        <f>AVERAGE(AY600,AY602,AY604)</f>
        <v>3.3258594917787705</v>
      </c>
      <c r="BB606" s="83"/>
    </row>
    <row r="607" spans="1:112" x14ac:dyDescent="0.3">
      <c r="A607" s="84" t="s">
        <v>877</v>
      </c>
      <c r="B607" s="50" t="s">
        <v>878</v>
      </c>
      <c r="C607" s="16">
        <v>2005</v>
      </c>
      <c r="D607" s="50" t="s">
        <v>47</v>
      </c>
      <c r="E607" s="16"/>
      <c r="F607" s="39" t="s">
        <v>9</v>
      </c>
      <c r="H607" s="16">
        <v>1</v>
      </c>
      <c r="I607" s="16" t="s">
        <v>880</v>
      </c>
      <c r="K607" s="51">
        <v>1</v>
      </c>
      <c r="L607" s="51">
        <v>1</v>
      </c>
      <c r="M607" s="51"/>
      <c r="N607" s="51">
        <v>17</v>
      </c>
      <c r="Q607" s="51" t="s">
        <v>263</v>
      </c>
      <c r="R607" s="12" t="s">
        <v>58</v>
      </c>
      <c r="T607" s="52" t="s">
        <v>881</v>
      </c>
      <c r="U607" s="15" t="s">
        <v>882</v>
      </c>
      <c r="W607" s="107" t="s">
        <v>883</v>
      </c>
      <c r="AB607" s="16" t="s">
        <v>167</v>
      </c>
      <c r="AC607" s="16" t="s">
        <v>891</v>
      </c>
      <c r="AD607" s="16" t="s">
        <v>884</v>
      </c>
      <c r="AE607" s="16" t="s">
        <v>735</v>
      </c>
      <c r="AF607" s="16" t="s">
        <v>885</v>
      </c>
      <c r="AK607" s="24" t="s">
        <v>889</v>
      </c>
      <c r="AL607" s="64">
        <f>AVERAGE(AL599,AL601,AL603,AL605)</f>
        <v>7.07399103139013</v>
      </c>
      <c r="AP607" s="24"/>
      <c r="AY607" s="23">
        <f>AVERAGE(AY599,AY601,AY603,AY605)</f>
        <v>3.6883408071748827</v>
      </c>
      <c r="BB607" s="83"/>
    </row>
    <row r="608" spans="1:112" s="49" customFormat="1" x14ac:dyDescent="0.3">
      <c r="A608" s="84" t="s">
        <v>877</v>
      </c>
      <c r="B608" s="50" t="s">
        <v>878</v>
      </c>
      <c r="C608" s="16">
        <v>2005</v>
      </c>
      <c r="D608" s="50" t="s">
        <v>47</v>
      </c>
      <c r="E608" s="16"/>
      <c r="F608" s="39" t="s">
        <v>9</v>
      </c>
      <c r="G608" s="47"/>
      <c r="H608" s="16">
        <v>1</v>
      </c>
      <c r="I608" s="16">
        <v>1996</v>
      </c>
      <c r="J608" s="12"/>
      <c r="K608" s="51">
        <v>1</v>
      </c>
      <c r="L608" s="51">
        <v>1</v>
      </c>
      <c r="M608" s="51"/>
      <c r="N608" s="51">
        <v>17</v>
      </c>
      <c r="O608" s="62"/>
      <c r="P608" s="62"/>
      <c r="Q608" s="62" t="s">
        <v>263</v>
      </c>
      <c r="R608" s="61" t="s">
        <v>58</v>
      </c>
      <c r="S608" s="61"/>
      <c r="T608" s="52" t="s">
        <v>881</v>
      </c>
      <c r="U608" s="15" t="s">
        <v>882</v>
      </c>
      <c r="V608" s="15"/>
      <c r="W608" s="107" t="s">
        <v>883</v>
      </c>
      <c r="X608" s="63"/>
      <c r="Y608" s="63"/>
      <c r="Z608" s="63"/>
      <c r="AA608" s="63"/>
      <c r="AB608" s="16" t="s">
        <v>167</v>
      </c>
      <c r="AC608" s="16" t="s">
        <v>890</v>
      </c>
      <c r="AD608" s="16" t="s">
        <v>887</v>
      </c>
      <c r="AE608" s="16" t="s">
        <v>735</v>
      </c>
      <c r="AF608" s="16" t="s">
        <v>885</v>
      </c>
      <c r="AG608" s="64"/>
      <c r="AH608" s="64"/>
      <c r="AI608" s="64"/>
      <c r="AJ608" s="64"/>
      <c r="AK608" s="24" t="s">
        <v>889</v>
      </c>
      <c r="AL608" s="24">
        <v>3.5515789885858502</v>
      </c>
      <c r="AM608" s="64"/>
      <c r="AN608" s="64"/>
      <c r="AO608" s="64"/>
      <c r="AP608" s="24"/>
      <c r="AQ608" s="17"/>
      <c r="AR608" s="64"/>
      <c r="AS608" s="64"/>
      <c r="AT608" s="64"/>
      <c r="AU608" s="64"/>
      <c r="AV608" s="64"/>
      <c r="AW608" s="64"/>
      <c r="AX608" s="65"/>
      <c r="AY608" s="67">
        <v>2.96763709693208</v>
      </c>
      <c r="AZ608" s="70"/>
      <c r="BA608" s="66"/>
      <c r="BB608" s="82"/>
      <c r="BC608" s="66"/>
      <c r="BD608" s="66"/>
      <c r="BE608" s="66"/>
      <c r="BF608" s="68"/>
      <c r="BG608" s="61"/>
      <c r="BH608" s="61"/>
      <c r="BI608" s="61"/>
      <c r="BJ608" s="61"/>
      <c r="BK608" s="61"/>
      <c r="BL608" s="61"/>
      <c r="BM608" s="61"/>
      <c r="BN608" s="61"/>
      <c r="BO608" s="61"/>
      <c r="BP608" s="48"/>
      <c r="BQ608" s="48"/>
      <c r="BR608" s="48"/>
      <c r="BS608" s="48"/>
      <c r="BT608" s="48"/>
      <c r="BU608" s="48"/>
      <c r="BV608" s="48"/>
      <c r="BW608" s="48"/>
      <c r="BX608" s="48"/>
      <c r="BY608" s="48"/>
      <c r="BZ608" s="48"/>
      <c r="CA608" s="48"/>
      <c r="CB608" s="48"/>
      <c r="CC608" s="48"/>
      <c r="CD608" s="48"/>
      <c r="CE608" s="48"/>
      <c r="CF608" s="48"/>
      <c r="CG608" s="48"/>
      <c r="CH608" s="47"/>
      <c r="CI608" s="47"/>
      <c r="CJ608" s="47"/>
      <c r="CK608" s="47"/>
      <c r="CL608" s="47"/>
      <c r="CM608" s="47"/>
      <c r="CN608" s="47"/>
      <c r="CO608" s="47"/>
      <c r="CP608" s="47"/>
      <c r="CQ608" s="48"/>
      <c r="CR608" s="48"/>
      <c r="CS608" s="48"/>
      <c r="CT608" s="48"/>
      <c r="CU608" s="48"/>
      <c r="CV608" s="48"/>
      <c r="CW608" s="48"/>
      <c r="CX608" s="48"/>
      <c r="CY608" s="48"/>
      <c r="CZ608" s="47"/>
      <c r="DA608" s="47"/>
      <c r="DB608" s="47"/>
      <c r="DC608" s="47"/>
      <c r="DD608" s="47"/>
      <c r="DE608" s="47"/>
      <c r="DF608" s="47"/>
      <c r="DG608" s="47"/>
      <c r="DH608" s="47"/>
    </row>
    <row r="609" spans="1:112" s="49" customFormat="1" x14ac:dyDescent="0.3">
      <c r="A609" s="84" t="s">
        <v>877</v>
      </c>
      <c r="B609" s="50" t="s">
        <v>878</v>
      </c>
      <c r="C609" s="16">
        <v>2005</v>
      </c>
      <c r="D609" s="50" t="s">
        <v>47</v>
      </c>
      <c r="E609" s="16"/>
      <c r="F609" s="39" t="s">
        <v>9</v>
      </c>
      <c r="G609" s="47"/>
      <c r="H609" s="16">
        <v>0</v>
      </c>
      <c r="I609" s="16">
        <v>1997</v>
      </c>
      <c r="J609" s="12"/>
      <c r="K609" s="51">
        <v>1</v>
      </c>
      <c r="L609" s="51">
        <v>1</v>
      </c>
      <c r="M609" s="51"/>
      <c r="N609" s="51">
        <v>17</v>
      </c>
      <c r="O609" s="62"/>
      <c r="P609" s="62"/>
      <c r="Q609" s="62" t="s">
        <v>263</v>
      </c>
      <c r="R609" s="61" t="s">
        <v>58</v>
      </c>
      <c r="S609" s="61"/>
      <c r="T609" s="52" t="s">
        <v>881</v>
      </c>
      <c r="U609" s="15" t="s">
        <v>882</v>
      </c>
      <c r="V609" s="15"/>
      <c r="W609" s="107" t="s">
        <v>883</v>
      </c>
      <c r="X609" s="63"/>
      <c r="Y609" s="63"/>
      <c r="Z609" s="63"/>
      <c r="AA609" s="63"/>
      <c r="AB609" s="16" t="s">
        <v>167</v>
      </c>
      <c r="AC609" s="16" t="s">
        <v>890</v>
      </c>
      <c r="AD609" s="16" t="s">
        <v>887</v>
      </c>
      <c r="AE609" s="16" t="s">
        <v>735</v>
      </c>
      <c r="AF609" s="16" t="s">
        <v>885</v>
      </c>
      <c r="AG609" s="64"/>
      <c r="AH609" s="64"/>
      <c r="AI609" s="64"/>
      <c r="AJ609" s="64"/>
      <c r="AK609" s="24" t="s">
        <v>889</v>
      </c>
      <c r="AL609" s="24">
        <v>5.3451064079722803</v>
      </c>
      <c r="AM609" s="64"/>
      <c r="AN609" s="64"/>
      <c r="AO609" s="64"/>
      <c r="AP609" s="24"/>
      <c r="AQ609" s="17"/>
      <c r="AR609" s="64"/>
      <c r="AS609" s="64"/>
      <c r="AT609" s="64"/>
      <c r="AU609" s="64"/>
      <c r="AV609" s="64"/>
      <c r="AW609" s="64"/>
      <c r="AX609" s="65"/>
      <c r="AY609" s="67">
        <v>5.8496387806644803</v>
      </c>
      <c r="AZ609" s="70"/>
      <c r="BA609" s="66"/>
      <c r="BB609" s="82"/>
      <c r="BC609" s="66"/>
      <c r="BD609" s="66"/>
      <c r="BE609" s="66"/>
      <c r="BF609" s="68"/>
      <c r="BG609" s="61"/>
      <c r="BH609" s="61"/>
      <c r="BI609" s="61"/>
      <c r="BJ609" s="61"/>
      <c r="BK609" s="61"/>
      <c r="BL609" s="61"/>
      <c r="BM609" s="61"/>
      <c r="BN609" s="61"/>
      <c r="BO609" s="61"/>
      <c r="BP609" s="48"/>
      <c r="BQ609" s="48"/>
      <c r="BR609" s="48"/>
      <c r="BS609" s="48"/>
      <c r="BT609" s="48"/>
      <c r="BU609" s="48"/>
      <c r="BV609" s="48"/>
      <c r="BW609" s="48"/>
      <c r="BX609" s="48"/>
      <c r="BY609" s="48"/>
      <c r="BZ609" s="48"/>
      <c r="CA609" s="48"/>
      <c r="CB609" s="48"/>
      <c r="CC609" s="48"/>
      <c r="CD609" s="48"/>
      <c r="CE609" s="48"/>
      <c r="CF609" s="48"/>
      <c r="CG609" s="48"/>
      <c r="CH609" s="47"/>
      <c r="CI609" s="47"/>
      <c r="CJ609" s="47"/>
      <c r="CK609" s="47"/>
      <c r="CL609" s="47"/>
      <c r="CM609" s="47"/>
      <c r="CN609" s="47"/>
      <c r="CO609" s="47"/>
      <c r="CP609" s="47"/>
      <c r="CQ609" s="48"/>
      <c r="CR609" s="48"/>
      <c r="CS609" s="48"/>
      <c r="CT609" s="48"/>
      <c r="CU609" s="48"/>
      <c r="CV609" s="48"/>
      <c r="CW609" s="48"/>
      <c r="CX609" s="48"/>
      <c r="CY609" s="48"/>
      <c r="CZ609" s="47"/>
      <c r="DA609" s="47"/>
      <c r="DB609" s="47"/>
      <c r="DC609" s="47"/>
      <c r="DD609" s="47"/>
      <c r="DE609" s="47"/>
      <c r="DF609" s="47"/>
      <c r="DG609" s="47"/>
      <c r="DH609" s="47"/>
    </row>
    <row r="610" spans="1:112" x14ac:dyDescent="0.3">
      <c r="A610" s="84" t="s">
        <v>877</v>
      </c>
      <c r="B610" s="50" t="s">
        <v>878</v>
      </c>
      <c r="C610" s="16">
        <v>2005</v>
      </c>
      <c r="D610" s="50" t="s">
        <v>47</v>
      </c>
      <c r="E610" s="16"/>
      <c r="F610" s="39" t="s">
        <v>9</v>
      </c>
      <c r="H610" s="16">
        <v>1</v>
      </c>
      <c r="I610" s="16">
        <v>1998</v>
      </c>
      <c r="K610" s="51">
        <v>1</v>
      </c>
      <c r="L610" s="51">
        <v>1</v>
      </c>
      <c r="M610" s="51"/>
      <c r="N610" s="51">
        <v>17</v>
      </c>
      <c r="Q610" s="51" t="s">
        <v>263</v>
      </c>
      <c r="R610" s="12" t="s">
        <v>58</v>
      </c>
      <c r="T610" s="52" t="s">
        <v>881</v>
      </c>
      <c r="U610" s="15" t="s">
        <v>882</v>
      </c>
      <c r="W610" s="107" t="s">
        <v>883</v>
      </c>
      <c r="AB610" s="16" t="s">
        <v>167</v>
      </c>
      <c r="AC610" s="16" t="s">
        <v>890</v>
      </c>
      <c r="AD610" s="16" t="s">
        <v>887</v>
      </c>
      <c r="AE610" s="16" t="s">
        <v>735</v>
      </c>
      <c r="AF610" s="16" t="s">
        <v>885</v>
      </c>
      <c r="AK610" s="24" t="s">
        <v>889</v>
      </c>
      <c r="AL610" s="24">
        <v>2.99735693169136</v>
      </c>
      <c r="AP610" s="24"/>
      <c r="AY610" s="28">
        <v>1.7760244336981399</v>
      </c>
      <c r="BB610" s="83"/>
    </row>
    <row r="611" spans="1:112" x14ac:dyDescent="0.3">
      <c r="A611" s="84" t="s">
        <v>877</v>
      </c>
      <c r="B611" s="50" t="s">
        <v>878</v>
      </c>
      <c r="C611" s="16">
        <v>2005</v>
      </c>
      <c r="D611" s="50" t="s">
        <v>47</v>
      </c>
      <c r="E611" s="16"/>
      <c r="F611" s="39" t="s">
        <v>9</v>
      </c>
      <c r="H611" s="16">
        <v>0</v>
      </c>
      <c r="I611" s="16">
        <v>1999</v>
      </c>
      <c r="K611" s="51">
        <v>1</v>
      </c>
      <c r="L611" s="51">
        <v>1</v>
      </c>
      <c r="M611" s="51"/>
      <c r="N611" s="51">
        <v>17</v>
      </c>
      <c r="Q611" s="51" t="s">
        <v>263</v>
      </c>
      <c r="R611" s="12" t="s">
        <v>58</v>
      </c>
      <c r="T611" s="52" t="s">
        <v>881</v>
      </c>
      <c r="U611" s="15" t="s">
        <v>882</v>
      </c>
      <c r="W611" s="107" t="s">
        <v>883</v>
      </c>
      <c r="AB611" s="16" t="s">
        <v>167</v>
      </c>
      <c r="AC611" s="16" t="s">
        <v>890</v>
      </c>
      <c r="AD611" s="16" t="s">
        <v>887</v>
      </c>
      <c r="AE611" s="16" t="s">
        <v>735</v>
      </c>
      <c r="AF611" s="16" t="s">
        <v>885</v>
      </c>
      <c r="AK611" s="24" t="s">
        <v>889</v>
      </c>
      <c r="AL611" s="24">
        <v>4.7376705757973196</v>
      </c>
      <c r="AP611" s="24"/>
      <c r="AY611" s="28">
        <v>2.32178867200501</v>
      </c>
      <c r="BB611" s="83"/>
    </row>
    <row r="612" spans="1:112" x14ac:dyDescent="0.3">
      <c r="A612" s="84" t="s">
        <v>877</v>
      </c>
      <c r="B612" s="50" t="s">
        <v>878</v>
      </c>
      <c r="C612" s="16">
        <v>2005</v>
      </c>
      <c r="D612" s="50" t="s">
        <v>47</v>
      </c>
      <c r="E612" s="16"/>
      <c r="F612" s="39" t="s">
        <v>9</v>
      </c>
      <c r="H612" s="16">
        <v>1</v>
      </c>
      <c r="I612" s="16">
        <v>2000</v>
      </c>
      <c r="K612" s="51">
        <v>1</v>
      </c>
      <c r="L612" s="51">
        <v>1</v>
      </c>
      <c r="M612" s="51"/>
      <c r="N612" s="51">
        <v>17</v>
      </c>
      <c r="Q612" s="51" t="s">
        <v>263</v>
      </c>
      <c r="R612" s="12" t="s">
        <v>58</v>
      </c>
      <c r="T612" s="52" t="s">
        <v>881</v>
      </c>
      <c r="U612" s="15" t="s">
        <v>882</v>
      </c>
      <c r="W612" s="107" t="s">
        <v>883</v>
      </c>
      <c r="AB612" s="16" t="s">
        <v>167</v>
      </c>
      <c r="AC612" s="16" t="s">
        <v>890</v>
      </c>
      <c r="AD612" s="16" t="s">
        <v>887</v>
      </c>
      <c r="AE612" s="16" t="s">
        <v>735</v>
      </c>
      <c r="AF612" s="16" t="s">
        <v>885</v>
      </c>
      <c r="AK612" s="24" t="s">
        <v>889</v>
      </c>
      <c r="AL612" s="24">
        <v>5.28343481410419</v>
      </c>
      <c r="AP612" s="24"/>
      <c r="AY612" s="28">
        <v>0.55786361767527504</v>
      </c>
      <c r="BB612" s="83"/>
    </row>
    <row r="613" spans="1:112" x14ac:dyDescent="0.3">
      <c r="A613" s="84" t="s">
        <v>877</v>
      </c>
      <c r="B613" s="50" t="s">
        <v>878</v>
      </c>
      <c r="C613" s="16">
        <v>2005</v>
      </c>
      <c r="D613" s="50" t="s">
        <v>47</v>
      </c>
      <c r="E613" s="16"/>
      <c r="F613" s="39" t="s">
        <v>9</v>
      </c>
      <c r="H613" s="16">
        <v>0</v>
      </c>
      <c r="I613" s="16">
        <v>2001</v>
      </c>
      <c r="K613" s="51">
        <v>1</v>
      </c>
      <c r="L613" s="51">
        <v>1</v>
      </c>
      <c r="M613" s="51"/>
      <c r="N613" s="51">
        <v>17</v>
      </c>
      <c r="Q613" s="51" t="s">
        <v>263</v>
      </c>
      <c r="R613" s="12" t="s">
        <v>58</v>
      </c>
      <c r="T613" s="52" t="s">
        <v>881</v>
      </c>
      <c r="U613" s="15" t="s">
        <v>882</v>
      </c>
      <c r="W613" s="107" t="s">
        <v>883</v>
      </c>
      <c r="AB613" s="16" t="s">
        <v>167</v>
      </c>
      <c r="AC613" s="16" t="s">
        <v>890</v>
      </c>
      <c r="AD613" s="16" t="s">
        <v>887</v>
      </c>
      <c r="AE613" s="16" t="s">
        <v>735</v>
      </c>
      <c r="AF613" s="16" t="s">
        <v>885</v>
      </c>
      <c r="AK613" s="24" t="s">
        <v>889</v>
      </c>
      <c r="AL613" s="24">
        <v>11.1653777629852</v>
      </c>
      <c r="AP613" s="24"/>
      <c r="AY613" s="28">
        <v>2.9090197153317501</v>
      </c>
      <c r="BB613" s="83"/>
    </row>
    <row r="614" spans="1:112" x14ac:dyDescent="0.3">
      <c r="A614" s="84" t="s">
        <v>877</v>
      </c>
      <c r="B614" s="50" t="s">
        <v>878</v>
      </c>
      <c r="C614" s="16">
        <v>2005</v>
      </c>
      <c r="D614" s="50" t="s">
        <v>47</v>
      </c>
      <c r="E614" s="16"/>
      <c r="F614" s="39" t="s">
        <v>9</v>
      </c>
      <c r="H614" s="16">
        <v>1</v>
      </c>
      <c r="I614" s="16">
        <v>2002</v>
      </c>
      <c r="K614" s="51">
        <v>1</v>
      </c>
      <c r="L614" s="51">
        <v>1</v>
      </c>
      <c r="M614" s="51"/>
      <c r="N614" s="51">
        <v>17</v>
      </c>
      <c r="Q614" s="51" t="s">
        <v>263</v>
      </c>
      <c r="R614" s="12" t="s">
        <v>58</v>
      </c>
      <c r="T614" s="52" t="s">
        <v>881</v>
      </c>
      <c r="U614" s="15" t="s">
        <v>882</v>
      </c>
      <c r="W614" s="107" t="s">
        <v>883</v>
      </c>
      <c r="AB614" s="16" t="s">
        <v>167</v>
      </c>
      <c r="AC614" s="16" t="s">
        <v>890</v>
      </c>
      <c r="AD614" s="16" t="s">
        <v>887</v>
      </c>
      <c r="AE614" s="16" t="s">
        <v>735</v>
      </c>
      <c r="AF614" s="16" t="s">
        <v>885</v>
      </c>
      <c r="AK614" s="24" t="s">
        <v>889</v>
      </c>
      <c r="AL614" s="24">
        <v>9.9590813869256198</v>
      </c>
      <c r="AP614" s="24"/>
      <c r="AY614" s="28">
        <v>5.2600583432856203</v>
      </c>
      <c r="BB614" s="83"/>
    </row>
    <row r="615" spans="1:112" x14ac:dyDescent="0.3">
      <c r="A615" s="84" t="s">
        <v>877</v>
      </c>
      <c r="B615" s="50" t="s">
        <v>878</v>
      </c>
      <c r="C615" s="16">
        <v>2005</v>
      </c>
      <c r="D615" s="50" t="s">
        <v>47</v>
      </c>
      <c r="E615" s="16"/>
      <c r="F615" s="39" t="s">
        <v>9</v>
      </c>
      <c r="H615" s="16">
        <v>0</v>
      </c>
      <c r="I615" s="16" t="s">
        <v>879</v>
      </c>
      <c r="K615" s="51">
        <v>1</v>
      </c>
      <c r="L615" s="51">
        <v>1</v>
      </c>
      <c r="M615" s="51"/>
      <c r="N615" s="51">
        <v>17</v>
      </c>
      <c r="Q615" s="51" t="s">
        <v>263</v>
      </c>
      <c r="R615" s="12" t="s">
        <v>58</v>
      </c>
      <c r="T615" s="52" t="s">
        <v>881</v>
      </c>
      <c r="U615" s="15" t="s">
        <v>882</v>
      </c>
      <c r="W615" s="107" t="s">
        <v>883</v>
      </c>
      <c r="AB615" s="16" t="s">
        <v>167</v>
      </c>
      <c r="AC615" s="16" t="s">
        <v>890</v>
      </c>
      <c r="AD615" s="16" t="s">
        <v>887</v>
      </c>
      <c r="AE615" s="16" t="s">
        <v>735</v>
      </c>
      <c r="AF615" s="16" t="s">
        <v>885</v>
      </c>
      <c r="AK615" s="24" t="s">
        <v>889</v>
      </c>
      <c r="AL615" s="64">
        <f>AVERAGE(AL609,AL611,AL613)</f>
        <v>7.0827182489182663</v>
      </c>
      <c r="AP615" s="24"/>
      <c r="AY615" s="23">
        <f>AVERAGE(AY609,AY611,AY613)</f>
        <v>3.693482389333747</v>
      </c>
      <c r="BB615" s="83"/>
    </row>
    <row r="616" spans="1:112" x14ac:dyDescent="0.3">
      <c r="A616" s="84" t="s">
        <v>877</v>
      </c>
      <c r="B616" s="50" t="s">
        <v>878</v>
      </c>
      <c r="C616" s="16">
        <v>2005</v>
      </c>
      <c r="D616" s="50" t="s">
        <v>47</v>
      </c>
      <c r="E616" s="16"/>
      <c r="F616" s="39" t="s">
        <v>9</v>
      </c>
      <c r="H616" s="16">
        <v>1</v>
      </c>
      <c r="I616" s="16" t="s">
        <v>880</v>
      </c>
      <c r="K616" s="51">
        <v>1</v>
      </c>
      <c r="L616" s="51">
        <v>1</v>
      </c>
      <c r="M616" s="51"/>
      <c r="N616" s="51">
        <v>17</v>
      </c>
      <c r="Q616" s="51" t="s">
        <v>263</v>
      </c>
      <c r="R616" s="12" t="s">
        <v>58</v>
      </c>
      <c r="T616" s="52" t="s">
        <v>881</v>
      </c>
      <c r="U616" s="15" t="s">
        <v>882</v>
      </c>
      <c r="W616" s="107" t="s">
        <v>883</v>
      </c>
      <c r="AB616" s="16" t="s">
        <v>167</v>
      </c>
      <c r="AC616" s="16" t="s">
        <v>890</v>
      </c>
      <c r="AD616" s="16" t="s">
        <v>887</v>
      </c>
      <c r="AE616" s="16" t="s">
        <v>735</v>
      </c>
      <c r="AF616" s="16" t="s">
        <v>885</v>
      </c>
      <c r="AK616" s="24" t="s">
        <v>889</v>
      </c>
      <c r="AL616" s="64">
        <f>AVERAGE(AL608,AL610,AL612,AL614)</f>
        <v>5.4478630303267543</v>
      </c>
      <c r="AP616" s="24"/>
      <c r="AY616" s="23">
        <f>AVERAGE(AY608,AY610,AY612,AY614)</f>
        <v>2.6403958728977788</v>
      </c>
      <c r="BB616" s="83"/>
    </row>
    <row r="617" spans="1:112" x14ac:dyDescent="0.3">
      <c r="A617" s="84" t="s">
        <v>877</v>
      </c>
      <c r="B617" s="50" t="s">
        <v>878</v>
      </c>
      <c r="C617" s="16">
        <v>2005</v>
      </c>
      <c r="D617" s="50" t="s">
        <v>47</v>
      </c>
      <c r="E617" s="16"/>
      <c r="F617" s="39" t="s">
        <v>9</v>
      </c>
      <c r="H617" s="16">
        <v>1</v>
      </c>
      <c r="I617" s="16">
        <v>1996</v>
      </c>
      <c r="K617" s="51">
        <v>1</v>
      </c>
      <c r="L617" s="51">
        <v>1</v>
      </c>
      <c r="M617" s="51"/>
      <c r="N617" s="51">
        <v>17</v>
      </c>
      <c r="Q617" s="51" t="s">
        <v>263</v>
      </c>
      <c r="R617" s="12" t="s">
        <v>58</v>
      </c>
      <c r="T617" s="52" t="s">
        <v>881</v>
      </c>
      <c r="U617" s="15" t="s">
        <v>882</v>
      </c>
      <c r="W617" s="107" t="s">
        <v>883</v>
      </c>
      <c r="AB617" s="16" t="s">
        <v>167</v>
      </c>
      <c r="AC617" s="16" t="s">
        <v>891</v>
      </c>
      <c r="AD617" s="16" t="s">
        <v>887</v>
      </c>
      <c r="AE617" s="16" t="s">
        <v>735</v>
      </c>
      <c r="AF617" s="16" t="s">
        <v>885</v>
      </c>
      <c r="AK617" s="24" t="s">
        <v>889</v>
      </c>
      <c r="AL617" s="24">
        <v>3.5781271413747802</v>
      </c>
      <c r="AP617" s="24"/>
      <c r="AY617" s="28">
        <v>4.1355208802396399</v>
      </c>
      <c r="BB617" s="83"/>
    </row>
    <row r="618" spans="1:112" x14ac:dyDescent="0.3">
      <c r="A618" s="84" t="s">
        <v>877</v>
      </c>
      <c r="B618" s="50" t="s">
        <v>878</v>
      </c>
      <c r="C618" s="16">
        <v>2005</v>
      </c>
      <c r="D618" s="50" t="s">
        <v>47</v>
      </c>
      <c r="E618" s="16"/>
      <c r="F618" s="39" t="s">
        <v>9</v>
      </c>
      <c r="H618" s="16">
        <v>0</v>
      </c>
      <c r="I618" s="16">
        <v>1997</v>
      </c>
      <c r="K618" s="51">
        <v>1</v>
      </c>
      <c r="L618" s="51">
        <v>1</v>
      </c>
      <c r="M618" s="51"/>
      <c r="N618" s="51">
        <v>17</v>
      </c>
      <c r="Q618" s="51" t="s">
        <v>263</v>
      </c>
      <c r="R618" s="12" t="s">
        <v>58</v>
      </c>
      <c r="T618" s="52" t="s">
        <v>881</v>
      </c>
      <c r="U618" s="15" t="s">
        <v>882</v>
      </c>
      <c r="W618" s="107" t="s">
        <v>883</v>
      </c>
      <c r="AB618" s="16" t="s">
        <v>167</v>
      </c>
      <c r="AC618" s="16" t="s">
        <v>891</v>
      </c>
      <c r="AD618" s="16" t="s">
        <v>887</v>
      </c>
      <c r="AE618" s="16" t="s">
        <v>735</v>
      </c>
      <c r="AF618" s="16" t="s">
        <v>885</v>
      </c>
      <c r="AK618" s="24" t="s">
        <v>889</v>
      </c>
      <c r="AL618" s="24">
        <v>11.1857000215361</v>
      </c>
      <c r="AP618" s="24"/>
      <c r="AY618" s="28">
        <v>5.2918926326918099</v>
      </c>
      <c r="BB618" s="83"/>
    </row>
    <row r="619" spans="1:112" x14ac:dyDescent="0.3">
      <c r="A619" s="84" t="s">
        <v>877</v>
      </c>
      <c r="B619" s="50" t="s">
        <v>878</v>
      </c>
      <c r="C619" s="16">
        <v>2005</v>
      </c>
      <c r="D619" s="50" t="s">
        <v>47</v>
      </c>
      <c r="E619" s="16"/>
      <c r="F619" s="39" t="s">
        <v>9</v>
      </c>
      <c r="H619" s="16">
        <v>1</v>
      </c>
      <c r="I619" s="16">
        <v>1998</v>
      </c>
      <c r="J619" s="61"/>
      <c r="K619" s="51">
        <v>1</v>
      </c>
      <c r="L619" s="51">
        <v>1</v>
      </c>
      <c r="M619" s="51"/>
      <c r="N619" s="51">
        <v>17</v>
      </c>
      <c r="Q619" s="51" t="s">
        <v>263</v>
      </c>
      <c r="R619" s="12" t="s">
        <v>58</v>
      </c>
      <c r="T619" s="52" t="s">
        <v>881</v>
      </c>
      <c r="U619" s="15" t="s">
        <v>882</v>
      </c>
      <c r="W619" s="107" t="s">
        <v>883</v>
      </c>
      <c r="AB619" s="16" t="s">
        <v>167</v>
      </c>
      <c r="AC619" s="16" t="s">
        <v>891</v>
      </c>
      <c r="AD619" s="16" t="s">
        <v>887</v>
      </c>
      <c r="AE619" s="16" t="s">
        <v>735</v>
      </c>
      <c r="AF619" s="16" t="s">
        <v>885</v>
      </c>
      <c r="AK619" s="24" t="s">
        <v>889</v>
      </c>
      <c r="AL619" s="24">
        <v>3.55486814025882</v>
      </c>
      <c r="AP619" s="24"/>
      <c r="AY619" s="28">
        <v>1.1388687667638999</v>
      </c>
      <c r="BB619" s="83"/>
    </row>
    <row r="620" spans="1:112" x14ac:dyDescent="0.3">
      <c r="A620" s="84" t="s">
        <v>877</v>
      </c>
      <c r="B620" s="50" t="s">
        <v>878</v>
      </c>
      <c r="C620" s="16">
        <v>2005</v>
      </c>
      <c r="D620" s="50" t="s">
        <v>47</v>
      </c>
      <c r="E620" s="16"/>
      <c r="F620" s="39" t="s">
        <v>9</v>
      </c>
      <c r="H620" s="16">
        <v>0</v>
      </c>
      <c r="I620" s="16">
        <v>1999</v>
      </c>
      <c r="J620" s="61"/>
      <c r="K620" s="51">
        <v>1</v>
      </c>
      <c r="L620" s="51">
        <v>1</v>
      </c>
      <c r="M620" s="51"/>
      <c r="N620" s="51">
        <v>17</v>
      </c>
      <c r="Q620" s="51" t="s">
        <v>263</v>
      </c>
      <c r="R620" s="12" t="s">
        <v>58</v>
      </c>
      <c r="T620" s="52" t="s">
        <v>881</v>
      </c>
      <c r="U620" s="15" t="s">
        <v>882</v>
      </c>
      <c r="W620" s="107" t="s">
        <v>883</v>
      </c>
      <c r="AB620" s="16" t="s">
        <v>167</v>
      </c>
      <c r="AC620" s="16" t="s">
        <v>891</v>
      </c>
      <c r="AD620" s="16" t="s">
        <v>887</v>
      </c>
      <c r="AE620" s="16" t="s">
        <v>735</v>
      </c>
      <c r="AF620" s="16" t="s">
        <v>885</v>
      </c>
      <c r="AK620" s="24" t="s">
        <v>889</v>
      </c>
      <c r="AL620" s="24">
        <v>3.5696693227871599</v>
      </c>
      <c r="AP620" s="24"/>
      <c r="AY620" s="28">
        <v>3.51633807780409</v>
      </c>
      <c r="BB620" s="83"/>
    </row>
    <row r="621" spans="1:112" x14ac:dyDescent="0.3">
      <c r="A621" s="84" t="s">
        <v>877</v>
      </c>
      <c r="B621" s="50" t="s">
        <v>878</v>
      </c>
      <c r="C621" s="16">
        <v>2005</v>
      </c>
      <c r="D621" s="50" t="s">
        <v>47</v>
      </c>
      <c r="E621" s="16"/>
      <c r="F621" s="39" t="s">
        <v>9</v>
      </c>
      <c r="H621" s="16">
        <v>1</v>
      </c>
      <c r="I621" s="16">
        <v>2000</v>
      </c>
      <c r="K621" s="51">
        <v>1</v>
      </c>
      <c r="L621" s="51">
        <v>1</v>
      </c>
      <c r="M621" s="51"/>
      <c r="N621" s="51">
        <v>17</v>
      </c>
      <c r="Q621" s="51" t="s">
        <v>263</v>
      </c>
      <c r="R621" s="12" t="s">
        <v>58</v>
      </c>
      <c r="T621" s="52" t="s">
        <v>881</v>
      </c>
      <c r="U621" s="15" t="s">
        <v>882</v>
      </c>
      <c r="W621" s="107" t="s">
        <v>883</v>
      </c>
      <c r="AB621" s="16" t="s">
        <v>167</v>
      </c>
      <c r="AC621" s="16" t="s">
        <v>891</v>
      </c>
      <c r="AD621" s="16" t="s">
        <v>887</v>
      </c>
      <c r="AE621" s="16" t="s">
        <v>735</v>
      </c>
      <c r="AF621" s="16" t="s">
        <v>885</v>
      </c>
      <c r="AK621" s="24" t="s">
        <v>889</v>
      </c>
      <c r="AL621" s="24">
        <v>4.1154335610940302</v>
      </c>
      <c r="AP621" s="24"/>
      <c r="AY621" s="28">
        <v>3.5579223525265702</v>
      </c>
      <c r="BB621" s="83"/>
    </row>
    <row r="622" spans="1:112" x14ac:dyDescent="0.3">
      <c r="A622" s="84" t="s">
        <v>877</v>
      </c>
      <c r="B622" s="50" t="s">
        <v>878</v>
      </c>
      <c r="C622" s="16">
        <v>2005</v>
      </c>
      <c r="D622" s="50" t="s">
        <v>47</v>
      </c>
      <c r="E622" s="16"/>
      <c r="F622" s="39" t="s">
        <v>9</v>
      </c>
      <c r="H622" s="16">
        <v>0</v>
      </c>
      <c r="I622" s="16">
        <v>2001</v>
      </c>
      <c r="K622" s="51">
        <v>1</v>
      </c>
      <c r="L622" s="51">
        <v>1</v>
      </c>
      <c r="M622" s="51"/>
      <c r="N622" s="51">
        <v>17</v>
      </c>
      <c r="Q622" s="51" t="s">
        <v>263</v>
      </c>
      <c r="R622" s="12" t="s">
        <v>58</v>
      </c>
      <c r="T622" s="52" t="s">
        <v>881</v>
      </c>
      <c r="U622" s="15" t="s">
        <v>882</v>
      </c>
      <c r="W622" s="107" t="s">
        <v>883</v>
      </c>
      <c r="AB622" s="16" t="s">
        <v>167</v>
      </c>
      <c r="AC622" s="16" t="s">
        <v>891</v>
      </c>
      <c r="AD622" s="16" t="s">
        <v>887</v>
      </c>
      <c r="AE622" s="16" t="s">
        <v>735</v>
      </c>
      <c r="AF622" s="16" t="s">
        <v>885</v>
      </c>
      <c r="AK622" s="24" t="s">
        <v>889</v>
      </c>
      <c r="AL622" s="24">
        <v>2.93556786812068</v>
      </c>
      <c r="AP622" s="24"/>
      <c r="AY622" s="28">
        <v>4.1035691211308398</v>
      </c>
      <c r="BB622" s="83"/>
    </row>
    <row r="623" spans="1:112" x14ac:dyDescent="0.3">
      <c r="A623" s="84" t="s">
        <v>877</v>
      </c>
      <c r="B623" s="50" t="s">
        <v>878</v>
      </c>
      <c r="C623" s="16">
        <v>2005</v>
      </c>
      <c r="D623" s="50" t="s">
        <v>47</v>
      </c>
      <c r="E623" s="16"/>
      <c r="F623" s="39" t="s">
        <v>9</v>
      </c>
      <c r="H623" s="16">
        <v>1</v>
      </c>
      <c r="I623" s="16">
        <v>2002</v>
      </c>
      <c r="K623" s="51">
        <v>1</v>
      </c>
      <c r="L623" s="51">
        <v>1</v>
      </c>
      <c r="M623" s="51"/>
      <c r="N623" s="51">
        <v>17</v>
      </c>
      <c r="Q623" s="51" t="s">
        <v>263</v>
      </c>
      <c r="R623" s="12" t="s">
        <v>58</v>
      </c>
      <c r="T623" s="52" t="s">
        <v>881</v>
      </c>
      <c r="U623" s="15" t="s">
        <v>882</v>
      </c>
      <c r="W623" s="107" t="s">
        <v>883</v>
      </c>
      <c r="AB623" s="16" t="s">
        <v>167</v>
      </c>
      <c r="AC623" s="16" t="s">
        <v>891</v>
      </c>
      <c r="AD623" s="16" t="s">
        <v>887</v>
      </c>
      <c r="AE623" s="16" t="s">
        <v>735</v>
      </c>
      <c r="AF623" s="16" t="s">
        <v>885</v>
      </c>
      <c r="AK623" s="24" t="s">
        <v>889</v>
      </c>
      <c r="AL623" s="24">
        <v>8.7909626642128593</v>
      </c>
      <c r="AP623" s="24"/>
      <c r="AY623" s="28">
        <v>4.0653914677839298</v>
      </c>
      <c r="BB623" s="83"/>
    </row>
    <row r="624" spans="1:112" x14ac:dyDescent="0.3">
      <c r="A624" s="84" t="s">
        <v>877</v>
      </c>
      <c r="B624" s="50" t="s">
        <v>878</v>
      </c>
      <c r="C624" s="16">
        <v>2005</v>
      </c>
      <c r="D624" s="50" t="s">
        <v>47</v>
      </c>
      <c r="E624" s="16"/>
      <c r="F624" s="39" t="s">
        <v>9</v>
      </c>
      <c r="H624" s="16">
        <v>0</v>
      </c>
      <c r="I624" s="16" t="s">
        <v>879</v>
      </c>
      <c r="K624" s="51">
        <v>1</v>
      </c>
      <c r="L624" s="51">
        <v>1</v>
      </c>
      <c r="M624" s="51"/>
      <c r="N624" s="51">
        <v>17</v>
      </c>
      <c r="Q624" s="51" t="s">
        <v>263</v>
      </c>
      <c r="R624" s="12" t="s">
        <v>58</v>
      </c>
      <c r="T624" s="52" t="s">
        <v>881</v>
      </c>
      <c r="U624" s="15" t="s">
        <v>882</v>
      </c>
      <c r="W624" s="107" t="s">
        <v>883</v>
      </c>
      <c r="AB624" s="16" t="s">
        <v>167</v>
      </c>
      <c r="AC624" s="16" t="s">
        <v>891</v>
      </c>
      <c r="AD624" s="16" t="s">
        <v>887</v>
      </c>
      <c r="AE624" s="16" t="s">
        <v>735</v>
      </c>
      <c r="AF624" s="16" t="s">
        <v>885</v>
      </c>
      <c r="AK624" s="24" t="s">
        <v>889</v>
      </c>
      <c r="AL624" s="64">
        <f>AVERAGE(AL618,AL620,AL622)</f>
        <v>5.8969790708146475</v>
      </c>
      <c r="AP624" s="24"/>
      <c r="AY624" s="23">
        <f>AVERAGE(AY618,AY620,AY622)</f>
        <v>4.3039332772089134</v>
      </c>
      <c r="BB624" s="83"/>
    </row>
    <row r="625" spans="1:54" x14ac:dyDescent="0.3">
      <c r="A625" s="84" t="s">
        <v>877</v>
      </c>
      <c r="B625" s="50" t="s">
        <v>878</v>
      </c>
      <c r="C625" s="16">
        <v>2005</v>
      </c>
      <c r="D625" s="50" t="s">
        <v>47</v>
      </c>
      <c r="E625" s="16"/>
      <c r="F625" s="39" t="s">
        <v>9</v>
      </c>
      <c r="H625" s="16">
        <v>1</v>
      </c>
      <c r="I625" s="16" t="s">
        <v>880</v>
      </c>
      <c r="K625" s="51">
        <v>1</v>
      </c>
      <c r="L625" s="51">
        <v>1</v>
      </c>
      <c r="M625" s="51"/>
      <c r="N625" s="51">
        <v>17</v>
      </c>
      <c r="Q625" s="51" t="s">
        <v>263</v>
      </c>
      <c r="R625" s="12" t="s">
        <v>58</v>
      </c>
      <c r="T625" s="52" t="s">
        <v>881</v>
      </c>
      <c r="U625" s="15" t="s">
        <v>882</v>
      </c>
      <c r="W625" s="107" t="s">
        <v>883</v>
      </c>
      <c r="AB625" s="16" t="s">
        <v>167</v>
      </c>
      <c r="AC625" s="16" t="s">
        <v>891</v>
      </c>
      <c r="AD625" s="16" t="s">
        <v>887</v>
      </c>
      <c r="AE625" s="16" t="s">
        <v>735</v>
      </c>
      <c r="AF625" s="16" t="s">
        <v>885</v>
      </c>
      <c r="AK625" s="24" t="s">
        <v>889</v>
      </c>
      <c r="AL625" s="64">
        <f>AVERAGE(AL623,AL621,AL619,AL617)</f>
        <v>5.0098478767351216</v>
      </c>
      <c r="AP625" s="24"/>
      <c r="AY625" s="23">
        <f>AVERAGE(AY623,AY621,AY619,AY617)</f>
        <v>3.2244258668285095</v>
      </c>
      <c r="BB625" s="83"/>
    </row>
    <row r="626" spans="1:54" x14ac:dyDescent="0.3">
      <c r="A626" s="84" t="s">
        <v>877</v>
      </c>
      <c r="B626" s="50" t="s">
        <v>878</v>
      </c>
      <c r="C626" s="16">
        <v>2005</v>
      </c>
      <c r="D626" s="50" t="s">
        <v>47</v>
      </c>
      <c r="E626" s="16"/>
      <c r="F626" s="39" t="s">
        <v>9</v>
      </c>
      <c r="H626" s="16">
        <v>1</v>
      </c>
      <c r="I626" s="16">
        <v>1996</v>
      </c>
      <c r="K626" s="51">
        <v>1</v>
      </c>
      <c r="L626" s="51">
        <v>1</v>
      </c>
      <c r="M626" s="51"/>
      <c r="N626" s="51">
        <v>17</v>
      </c>
      <c r="Q626" s="51" t="s">
        <v>263</v>
      </c>
      <c r="R626" s="12" t="s">
        <v>58</v>
      </c>
      <c r="T626" s="52" t="s">
        <v>881</v>
      </c>
      <c r="U626" s="15" t="s">
        <v>882</v>
      </c>
      <c r="W626" s="107" t="s">
        <v>883</v>
      </c>
      <c r="AB626" s="16" t="s">
        <v>167</v>
      </c>
      <c r="AC626" s="16" t="s">
        <v>890</v>
      </c>
      <c r="AD626" s="16" t="s">
        <v>888</v>
      </c>
      <c r="AE626" s="16" t="s">
        <v>735</v>
      </c>
      <c r="AF626" s="16" t="s">
        <v>885</v>
      </c>
      <c r="AK626" s="24" t="s">
        <v>889</v>
      </c>
      <c r="AL626" s="24">
        <v>3.9417287147946602E-2</v>
      </c>
      <c r="AP626" s="24"/>
      <c r="AY626" s="28">
        <v>0</v>
      </c>
      <c r="BB626" s="83"/>
    </row>
    <row r="627" spans="1:54" x14ac:dyDescent="0.3">
      <c r="A627" s="84" t="s">
        <v>877</v>
      </c>
      <c r="B627" s="50" t="s">
        <v>878</v>
      </c>
      <c r="C627" s="16">
        <v>2005</v>
      </c>
      <c r="D627" s="50" t="s">
        <v>47</v>
      </c>
      <c r="E627" s="16"/>
      <c r="F627" s="39" t="s">
        <v>9</v>
      </c>
      <c r="H627" s="16">
        <v>0</v>
      </c>
      <c r="I627" s="16">
        <v>1997</v>
      </c>
      <c r="K627" s="51">
        <v>1</v>
      </c>
      <c r="L627" s="51">
        <v>1</v>
      </c>
      <c r="M627" s="51"/>
      <c r="N627" s="51">
        <v>17</v>
      </c>
      <c r="Q627" s="51" t="s">
        <v>263</v>
      </c>
      <c r="R627" s="12" t="s">
        <v>58</v>
      </c>
      <c r="T627" s="52" t="s">
        <v>881</v>
      </c>
      <c r="U627" s="15" t="s">
        <v>882</v>
      </c>
      <c r="W627" s="107" t="s">
        <v>883</v>
      </c>
      <c r="AB627" s="16" t="s">
        <v>167</v>
      </c>
      <c r="AC627" s="16" t="s">
        <v>890</v>
      </c>
      <c r="AD627" s="16" t="s">
        <v>888</v>
      </c>
      <c r="AE627" s="16" t="s">
        <v>735</v>
      </c>
      <c r="AF627" s="16" t="s">
        <v>885</v>
      </c>
      <c r="AK627" s="24" t="s">
        <v>889</v>
      </c>
      <c r="AL627" s="24">
        <v>1.7772741987698299</v>
      </c>
      <c r="AP627" s="24"/>
      <c r="AY627" s="28">
        <v>0</v>
      </c>
      <c r="BB627" s="83"/>
    </row>
    <row r="628" spans="1:54" x14ac:dyDescent="0.3">
      <c r="A628" s="84" t="s">
        <v>877</v>
      </c>
      <c r="B628" s="50" t="s">
        <v>878</v>
      </c>
      <c r="C628" s="16">
        <v>2005</v>
      </c>
      <c r="D628" s="50" t="s">
        <v>47</v>
      </c>
      <c r="E628" s="16"/>
      <c r="F628" s="39" t="s">
        <v>9</v>
      </c>
      <c r="H628" s="16">
        <v>1</v>
      </c>
      <c r="I628" s="16">
        <v>1998</v>
      </c>
      <c r="K628" s="51">
        <v>1</v>
      </c>
      <c r="L628" s="51">
        <v>1</v>
      </c>
      <c r="M628" s="51"/>
      <c r="N628" s="51">
        <v>17</v>
      </c>
      <c r="Q628" s="51" t="s">
        <v>263</v>
      </c>
      <c r="R628" s="12" t="s">
        <v>58</v>
      </c>
      <c r="T628" s="52" t="s">
        <v>881</v>
      </c>
      <c r="U628" s="15" t="s">
        <v>882</v>
      </c>
      <c r="W628" s="107" t="s">
        <v>883</v>
      </c>
      <c r="AB628" s="16" t="s">
        <v>167</v>
      </c>
      <c r="AC628" s="16" t="s">
        <v>890</v>
      </c>
      <c r="AD628" s="16" t="s">
        <v>888</v>
      </c>
      <c r="AE628" s="16" t="s">
        <v>735</v>
      </c>
      <c r="AF628" s="16" t="s">
        <v>885</v>
      </c>
      <c r="AK628" s="24" t="s">
        <v>889</v>
      </c>
      <c r="AL628" s="24">
        <v>0.62456458400776804</v>
      </c>
      <c r="AP628" s="24"/>
      <c r="AY628" s="28">
        <v>0</v>
      </c>
      <c r="BB628" s="83"/>
    </row>
    <row r="629" spans="1:54" x14ac:dyDescent="0.3">
      <c r="A629" s="84" t="s">
        <v>877</v>
      </c>
      <c r="B629" s="50" t="s">
        <v>878</v>
      </c>
      <c r="C629" s="16">
        <v>2005</v>
      </c>
      <c r="D629" s="50" t="s">
        <v>47</v>
      </c>
      <c r="E629" s="16"/>
      <c r="F629" s="39" t="s">
        <v>9</v>
      </c>
      <c r="H629" s="16">
        <v>0</v>
      </c>
      <c r="I629" s="16">
        <v>1999</v>
      </c>
      <c r="K629" s="51">
        <v>1</v>
      </c>
      <c r="L629" s="51">
        <v>1</v>
      </c>
      <c r="M629" s="51"/>
      <c r="N629" s="51">
        <v>17</v>
      </c>
      <c r="Q629" s="51" t="s">
        <v>263</v>
      </c>
      <c r="R629" s="12" t="s">
        <v>58</v>
      </c>
      <c r="T629" s="52" t="s">
        <v>881</v>
      </c>
      <c r="U629" s="15" t="s">
        <v>882</v>
      </c>
      <c r="W629" s="107" t="s">
        <v>883</v>
      </c>
      <c r="AB629" s="16" t="s">
        <v>167</v>
      </c>
      <c r="AC629" s="16" t="s">
        <v>890</v>
      </c>
      <c r="AD629" s="16" t="s">
        <v>888</v>
      </c>
      <c r="AE629" s="16" t="s">
        <v>735</v>
      </c>
      <c r="AF629" s="16" t="s">
        <v>885</v>
      </c>
      <c r="AK629" s="24" t="s">
        <v>889</v>
      </c>
      <c r="AL629" s="24">
        <v>1.20214956296535</v>
      </c>
      <c r="AP629" s="24"/>
      <c r="AY629" s="28">
        <v>0</v>
      </c>
      <c r="BB629" s="83"/>
    </row>
    <row r="630" spans="1:54" x14ac:dyDescent="0.3">
      <c r="A630" s="84" t="s">
        <v>877</v>
      </c>
      <c r="B630" s="50" t="s">
        <v>878</v>
      </c>
      <c r="C630" s="16">
        <v>2005</v>
      </c>
      <c r="D630" s="50" t="s">
        <v>47</v>
      </c>
      <c r="E630" s="16"/>
      <c r="F630" s="39" t="s">
        <v>9</v>
      </c>
      <c r="H630" s="16">
        <v>1</v>
      </c>
      <c r="I630" s="16">
        <v>2000</v>
      </c>
      <c r="K630" s="51">
        <v>1</v>
      </c>
      <c r="L630" s="51">
        <v>1</v>
      </c>
      <c r="M630" s="51"/>
      <c r="N630" s="51">
        <v>17</v>
      </c>
      <c r="Q630" s="51" t="s">
        <v>263</v>
      </c>
      <c r="R630" s="12" t="s">
        <v>58</v>
      </c>
      <c r="T630" s="52" t="s">
        <v>881</v>
      </c>
      <c r="U630" s="15" t="s">
        <v>882</v>
      </c>
      <c r="W630" s="107" t="s">
        <v>883</v>
      </c>
      <c r="AB630" s="16" t="s">
        <v>167</v>
      </c>
      <c r="AC630" s="16" t="s">
        <v>890</v>
      </c>
      <c r="AD630" s="16" t="s">
        <v>888</v>
      </c>
      <c r="AE630" s="16" t="s">
        <v>735</v>
      </c>
      <c r="AF630" s="16" t="s">
        <v>885</v>
      </c>
      <c r="AK630" s="24" t="s">
        <v>889</v>
      </c>
      <c r="AL630" s="24">
        <v>0.60923276141145999</v>
      </c>
      <c r="AP630" s="24"/>
      <c r="AY630" s="28">
        <v>0</v>
      </c>
      <c r="BB630" s="83"/>
    </row>
    <row r="631" spans="1:54" x14ac:dyDescent="0.3">
      <c r="A631" s="84" t="s">
        <v>877</v>
      </c>
      <c r="B631" s="50" t="s">
        <v>878</v>
      </c>
      <c r="C631" s="16">
        <v>2005</v>
      </c>
      <c r="D631" s="50" t="s">
        <v>47</v>
      </c>
      <c r="E631" s="16"/>
      <c r="F631" s="39" t="s">
        <v>9</v>
      </c>
      <c r="H631" s="16">
        <v>0</v>
      </c>
      <c r="I631" s="16">
        <v>2001</v>
      </c>
      <c r="K631" s="51">
        <v>1</v>
      </c>
      <c r="L631" s="51">
        <v>1</v>
      </c>
      <c r="M631" s="51"/>
      <c r="N631" s="51">
        <v>17</v>
      </c>
      <c r="Q631" s="51" t="s">
        <v>263</v>
      </c>
      <c r="R631" s="12" t="s">
        <v>58</v>
      </c>
      <c r="T631" s="52" t="s">
        <v>881</v>
      </c>
      <c r="U631" s="15" t="s">
        <v>882</v>
      </c>
      <c r="W631" s="107" t="s">
        <v>883</v>
      </c>
      <c r="AB631" s="16" t="s">
        <v>167</v>
      </c>
      <c r="AC631" s="16" t="s">
        <v>890</v>
      </c>
      <c r="AD631" s="16" t="s">
        <v>888</v>
      </c>
      <c r="AE631" s="16" t="s">
        <v>735</v>
      </c>
      <c r="AF631" s="16" t="s">
        <v>885</v>
      </c>
      <c r="AK631" s="24" t="s">
        <v>889</v>
      </c>
      <c r="AL631" s="24">
        <v>1.1969957915182801</v>
      </c>
      <c r="AP631" s="24"/>
      <c r="AY631" s="28">
        <v>0</v>
      </c>
      <c r="BB631" s="83"/>
    </row>
    <row r="632" spans="1:54" x14ac:dyDescent="0.3">
      <c r="A632" s="84" t="s">
        <v>877</v>
      </c>
      <c r="B632" s="50" t="s">
        <v>878</v>
      </c>
      <c r="C632" s="16">
        <v>2005</v>
      </c>
      <c r="D632" s="50" t="s">
        <v>47</v>
      </c>
      <c r="E632" s="16"/>
      <c r="F632" s="39" t="s">
        <v>9</v>
      </c>
      <c r="H632" s="16">
        <v>1</v>
      </c>
      <c r="I632" s="16">
        <v>2002</v>
      </c>
      <c r="K632" s="51">
        <v>1</v>
      </c>
      <c r="L632" s="51">
        <v>1</v>
      </c>
      <c r="M632" s="51"/>
      <c r="N632" s="51">
        <v>17</v>
      </c>
      <c r="Q632" s="51" t="s">
        <v>263</v>
      </c>
      <c r="R632" s="12" t="s">
        <v>58</v>
      </c>
      <c r="T632" s="52" t="s">
        <v>881</v>
      </c>
      <c r="U632" s="15" t="s">
        <v>882</v>
      </c>
      <c r="W632" s="107" t="s">
        <v>883</v>
      </c>
      <c r="AB632" s="16" t="s">
        <v>167</v>
      </c>
      <c r="AC632" s="16" t="s">
        <v>890</v>
      </c>
      <c r="AD632" s="16" t="s">
        <v>888</v>
      </c>
      <c r="AE632" s="16" t="s">
        <v>735</v>
      </c>
      <c r="AF632" s="16" t="s">
        <v>885</v>
      </c>
      <c r="AK632" s="24" t="s">
        <v>889</v>
      </c>
      <c r="AL632" s="24">
        <v>1.7745548721269</v>
      </c>
      <c r="AP632" s="24"/>
      <c r="AY632" s="28">
        <v>0</v>
      </c>
      <c r="BB632" s="83"/>
    </row>
    <row r="633" spans="1:54" x14ac:dyDescent="0.3">
      <c r="A633" s="84" t="s">
        <v>877</v>
      </c>
      <c r="B633" s="50" t="s">
        <v>878</v>
      </c>
      <c r="C633" s="16">
        <v>2005</v>
      </c>
      <c r="D633" s="50" t="s">
        <v>47</v>
      </c>
      <c r="E633" s="16"/>
      <c r="F633" s="39" t="s">
        <v>9</v>
      </c>
      <c r="H633" s="16">
        <v>0</v>
      </c>
      <c r="I633" s="16" t="s">
        <v>879</v>
      </c>
      <c r="K633" s="51">
        <v>1</v>
      </c>
      <c r="L633" s="51">
        <v>1</v>
      </c>
      <c r="M633" s="51"/>
      <c r="N633" s="51">
        <v>17</v>
      </c>
      <c r="Q633" s="51" t="s">
        <v>263</v>
      </c>
      <c r="R633" s="12" t="s">
        <v>58</v>
      </c>
      <c r="T633" s="52" t="s">
        <v>881</v>
      </c>
      <c r="U633" s="15" t="s">
        <v>882</v>
      </c>
      <c r="W633" s="107" t="s">
        <v>883</v>
      </c>
      <c r="AB633" s="16" t="s">
        <v>167</v>
      </c>
      <c r="AC633" s="16" t="s">
        <v>890</v>
      </c>
      <c r="AD633" s="16" t="s">
        <v>888</v>
      </c>
      <c r="AE633" s="16" t="s">
        <v>735</v>
      </c>
      <c r="AF633" s="16" t="s">
        <v>885</v>
      </c>
      <c r="AK633" s="24" t="s">
        <v>889</v>
      </c>
      <c r="AL633" s="64">
        <f>AVERAGE(AL627,AL629,AL631)</f>
        <v>1.3921398510844867</v>
      </c>
      <c r="AP633" s="24"/>
      <c r="AY633" s="28">
        <v>0</v>
      </c>
      <c r="BB633" s="83"/>
    </row>
    <row r="634" spans="1:54" x14ac:dyDescent="0.3">
      <c r="A634" s="84" t="s">
        <v>877</v>
      </c>
      <c r="B634" s="50" t="s">
        <v>878</v>
      </c>
      <c r="C634" s="16">
        <v>2005</v>
      </c>
      <c r="D634" s="50" t="s">
        <v>47</v>
      </c>
      <c r="E634" s="16"/>
      <c r="F634" s="39" t="s">
        <v>9</v>
      </c>
      <c r="H634" s="16">
        <v>1</v>
      </c>
      <c r="I634" s="16" t="s">
        <v>880</v>
      </c>
      <c r="K634" s="51">
        <v>1</v>
      </c>
      <c r="L634" s="51">
        <v>1</v>
      </c>
      <c r="M634" s="51"/>
      <c r="N634" s="51">
        <v>17</v>
      </c>
      <c r="Q634" s="51" t="s">
        <v>263</v>
      </c>
      <c r="R634" s="12" t="s">
        <v>58</v>
      </c>
      <c r="T634" s="52" t="s">
        <v>881</v>
      </c>
      <c r="U634" s="15" t="s">
        <v>882</v>
      </c>
      <c r="W634" s="107" t="s">
        <v>883</v>
      </c>
      <c r="AB634" s="16" t="s">
        <v>167</v>
      </c>
      <c r="AC634" s="16" t="s">
        <v>890</v>
      </c>
      <c r="AD634" s="16" t="s">
        <v>888</v>
      </c>
      <c r="AE634" s="16" t="s">
        <v>735</v>
      </c>
      <c r="AF634" s="16" t="s">
        <v>885</v>
      </c>
      <c r="AK634" s="24" t="s">
        <v>889</v>
      </c>
      <c r="AL634" s="64">
        <f>AVERAGE(AL626,AL628,AL630,AL632)</f>
        <v>0.76194237617351868</v>
      </c>
      <c r="AP634" s="24"/>
      <c r="AY634" s="28">
        <v>0</v>
      </c>
      <c r="BB634" s="83"/>
    </row>
    <row r="635" spans="1:54" x14ac:dyDescent="0.3">
      <c r="A635" s="84" t="s">
        <v>877</v>
      </c>
      <c r="B635" s="50" t="s">
        <v>878</v>
      </c>
      <c r="C635" s="16">
        <v>2005</v>
      </c>
      <c r="D635" s="50" t="s">
        <v>47</v>
      </c>
      <c r="E635" s="16"/>
      <c r="F635" s="39" t="s">
        <v>9</v>
      </c>
      <c r="H635" s="16">
        <v>1</v>
      </c>
      <c r="I635" s="16">
        <v>1996</v>
      </c>
      <c r="K635" s="51">
        <v>1</v>
      </c>
      <c r="L635" s="51">
        <v>1</v>
      </c>
      <c r="M635" s="51"/>
      <c r="N635" s="51">
        <v>17</v>
      </c>
      <c r="Q635" s="51" t="s">
        <v>263</v>
      </c>
      <c r="R635" s="12" t="s">
        <v>58</v>
      </c>
      <c r="T635" s="52" t="s">
        <v>881</v>
      </c>
      <c r="U635" s="15" t="s">
        <v>882</v>
      </c>
      <c r="W635" s="107" t="s">
        <v>883</v>
      </c>
      <c r="AB635" s="16" t="s">
        <v>167</v>
      </c>
      <c r="AC635" s="16" t="s">
        <v>891</v>
      </c>
      <c r="AD635" s="16" t="s">
        <v>888</v>
      </c>
      <c r="AE635" s="16" t="s">
        <v>735</v>
      </c>
      <c r="AF635" s="16" t="s">
        <v>885</v>
      </c>
      <c r="AK635" s="24" t="s">
        <v>889</v>
      </c>
      <c r="AL635" s="24">
        <v>0</v>
      </c>
      <c r="AP635" s="24"/>
      <c r="AY635" s="28">
        <v>0</v>
      </c>
      <c r="BB635" s="83"/>
    </row>
    <row r="636" spans="1:54" x14ac:dyDescent="0.3">
      <c r="A636" s="84" t="s">
        <v>877</v>
      </c>
      <c r="B636" s="50" t="s">
        <v>878</v>
      </c>
      <c r="C636" s="16">
        <v>2005</v>
      </c>
      <c r="D636" s="50" t="s">
        <v>47</v>
      </c>
      <c r="E636" s="16"/>
      <c r="F636" s="39" t="s">
        <v>9</v>
      </c>
      <c r="H636" s="16">
        <v>0</v>
      </c>
      <c r="I636" s="16">
        <v>1997</v>
      </c>
      <c r="K636" s="51">
        <v>1</v>
      </c>
      <c r="L636" s="51">
        <v>1</v>
      </c>
      <c r="M636" s="51"/>
      <c r="N636" s="51">
        <v>17</v>
      </c>
      <c r="Q636" s="51" t="s">
        <v>263</v>
      </c>
      <c r="R636" s="12" t="s">
        <v>58</v>
      </c>
      <c r="T636" s="52" t="s">
        <v>881</v>
      </c>
      <c r="U636" s="15" t="s">
        <v>882</v>
      </c>
      <c r="W636" s="107" t="s">
        <v>883</v>
      </c>
      <c r="AB636" s="16" t="s">
        <v>167</v>
      </c>
      <c r="AC636" s="16" t="s">
        <v>891</v>
      </c>
      <c r="AD636" s="16" t="s">
        <v>888</v>
      </c>
      <c r="AE636" s="16" t="s">
        <v>735</v>
      </c>
      <c r="AF636" s="16" t="s">
        <v>885</v>
      </c>
      <c r="AK636" s="24" t="s">
        <v>889</v>
      </c>
      <c r="AL636" s="24">
        <v>4.1182259630948499</v>
      </c>
      <c r="AP636" s="24"/>
      <c r="AY636" s="28">
        <v>0</v>
      </c>
      <c r="BB636" s="83"/>
    </row>
    <row r="637" spans="1:54" x14ac:dyDescent="0.3">
      <c r="A637" s="84" t="s">
        <v>877</v>
      </c>
      <c r="B637" s="50" t="s">
        <v>878</v>
      </c>
      <c r="C637" s="16">
        <v>2005</v>
      </c>
      <c r="D637" s="50" t="s">
        <v>47</v>
      </c>
      <c r="E637" s="16"/>
      <c r="F637" s="39" t="s">
        <v>9</v>
      </c>
      <c r="H637" s="16">
        <v>1</v>
      </c>
      <c r="I637" s="16">
        <v>1998</v>
      </c>
      <c r="K637" s="51">
        <v>1</v>
      </c>
      <c r="L637" s="51">
        <v>1</v>
      </c>
      <c r="M637" s="51"/>
      <c r="N637" s="51">
        <v>17</v>
      </c>
      <c r="Q637" s="51" t="s">
        <v>263</v>
      </c>
      <c r="R637" s="12" t="s">
        <v>58</v>
      </c>
      <c r="T637" s="52" t="s">
        <v>881</v>
      </c>
      <c r="U637" s="15" t="s">
        <v>882</v>
      </c>
      <c r="W637" s="107" t="s">
        <v>883</v>
      </c>
      <c r="AB637" s="16" t="s">
        <v>167</v>
      </c>
      <c r="AC637" s="16" t="s">
        <v>891</v>
      </c>
      <c r="AD637" s="16" t="s">
        <v>888</v>
      </c>
      <c r="AE637" s="16" t="s">
        <v>735</v>
      </c>
      <c r="AF637" s="16" t="s">
        <v>885</v>
      </c>
      <c r="AK637" s="24" t="s">
        <v>889</v>
      </c>
      <c r="AL637" s="24">
        <v>0.60423438005827002</v>
      </c>
      <c r="AP637" s="24"/>
      <c r="AY637" s="28">
        <v>0</v>
      </c>
      <c r="BB637" s="83"/>
    </row>
    <row r="638" spans="1:54" x14ac:dyDescent="0.3">
      <c r="A638" s="84" t="s">
        <v>877</v>
      </c>
      <c r="B638" s="50" t="s">
        <v>878</v>
      </c>
      <c r="C638" s="16">
        <v>2005</v>
      </c>
      <c r="D638" s="50" t="s">
        <v>47</v>
      </c>
      <c r="E638" s="16"/>
      <c r="F638" s="39" t="s">
        <v>9</v>
      </c>
      <c r="H638" s="16">
        <v>0</v>
      </c>
      <c r="I638" s="16">
        <v>1999</v>
      </c>
      <c r="K638" s="51">
        <v>1</v>
      </c>
      <c r="L638" s="51">
        <v>1</v>
      </c>
      <c r="M638" s="51"/>
      <c r="N638" s="51">
        <v>17</v>
      </c>
      <c r="Q638" s="51" t="s">
        <v>263</v>
      </c>
      <c r="R638" s="12" t="s">
        <v>58</v>
      </c>
      <c r="T638" s="52" t="s">
        <v>881</v>
      </c>
      <c r="U638" s="15" t="s">
        <v>882</v>
      </c>
      <c r="W638" s="107" t="s">
        <v>883</v>
      </c>
      <c r="AB638" s="16" t="s">
        <v>167</v>
      </c>
      <c r="AC638" s="16" t="s">
        <v>891</v>
      </c>
      <c r="AD638" s="16" t="s">
        <v>888</v>
      </c>
      <c r="AE638" s="16" t="s">
        <v>735</v>
      </c>
      <c r="AF638" s="16" t="s">
        <v>885</v>
      </c>
      <c r="AK638" s="24" t="s">
        <v>889</v>
      </c>
      <c r="AL638" s="24">
        <v>2.3522434444804099</v>
      </c>
      <c r="AP638" s="24"/>
      <c r="AY638" s="28">
        <v>0.60161864681126398</v>
      </c>
      <c r="BB638" s="83"/>
    </row>
    <row r="639" spans="1:54" x14ac:dyDescent="0.3">
      <c r="A639" s="84" t="s">
        <v>877</v>
      </c>
      <c r="B639" s="50" t="s">
        <v>878</v>
      </c>
      <c r="C639" s="16">
        <v>2005</v>
      </c>
      <c r="D639" s="50" t="s">
        <v>47</v>
      </c>
      <c r="E639" s="16"/>
      <c r="F639" s="39" t="s">
        <v>9</v>
      </c>
      <c r="H639" s="16">
        <v>1</v>
      </c>
      <c r="I639" s="16">
        <v>2000</v>
      </c>
      <c r="K639" s="51">
        <v>1</v>
      </c>
      <c r="L639" s="51">
        <v>1</v>
      </c>
      <c r="M639" s="51"/>
      <c r="N639" s="51">
        <v>17</v>
      </c>
      <c r="Q639" s="51" t="s">
        <v>263</v>
      </c>
      <c r="R639" s="12" t="s">
        <v>58</v>
      </c>
      <c r="T639" s="52" t="s">
        <v>881</v>
      </c>
      <c r="U639" s="15" t="s">
        <v>882</v>
      </c>
      <c r="W639" s="107" t="s">
        <v>883</v>
      </c>
      <c r="AB639" s="16" t="s">
        <v>167</v>
      </c>
      <c r="AC639" s="16" t="s">
        <v>891</v>
      </c>
      <c r="AD639" s="16" t="s">
        <v>888</v>
      </c>
      <c r="AE639" s="16" t="s">
        <v>735</v>
      </c>
      <c r="AF639" s="16" t="s">
        <v>885</v>
      </c>
      <c r="AK639" s="24" t="s">
        <v>889</v>
      </c>
      <c r="AL639" s="24">
        <v>1.18935577856911</v>
      </c>
      <c r="AP639" s="24"/>
      <c r="AY639" s="28">
        <v>0.61938491421171704</v>
      </c>
      <c r="BB639" s="83"/>
    </row>
    <row r="640" spans="1:54" x14ac:dyDescent="0.3">
      <c r="A640" s="84" t="s">
        <v>877</v>
      </c>
      <c r="B640" s="50" t="s">
        <v>878</v>
      </c>
      <c r="C640" s="16">
        <v>2005</v>
      </c>
      <c r="D640" s="50" t="s">
        <v>47</v>
      </c>
      <c r="E640" s="16"/>
      <c r="F640" s="39" t="s">
        <v>9</v>
      </c>
      <c r="H640" s="16">
        <v>0</v>
      </c>
      <c r="I640" s="16">
        <v>2001</v>
      </c>
      <c r="K640" s="51">
        <v>1</v>
      </c>
      <c r="L640" s="51">
        <v>1</v>
      </c>
      <c r="M640" s="51"/>
      <c r="N640" s="51">
        <v>17</v>
      </c>
      <c r="Q640" s="51" t="s">
        <v>263</v>
      </c>
      <c r="R640" s="12" t="s">
        <v>58</v>
      </c>
      <c r="T640" s="52" t="s">
        <v>881</v>
      </c>
      <c r="U640" s="15" t="s">
        <v>882</v>
      </c>
      <c r="W640" s="107" t="s">
        <v>883</v>
      </c>
      <c r="AB640" s="16" t="s">
        <v>167</v>
      </c>
      <c r="AC640" s="16" t="s">
        <v>891</v>
      </c>
      <c r="AD640" s="16" t="s">
        <v>888</v>
      </c>
      <c r="AE640" s="16" t="s">
        <v>735</v>
      </c>
      <c r="AF640" s="16" t="s">
        <v>885</v>
      </c>
      <c r="AK640" s="24" t="s">
        <v>889</v>
      </c>
      <c r="AL640" s="24">
        <v>0.60666882486241802</v>
      </c>
      <c r="AP640" s="24"/>
      <c r="AY640" s="28">
        <v>0</v>
      </c>
      <c r="BB640" s="83"/>
    </row>
    <row r="641" spans="1:112" x14ac:dyDescent="0.3">
      <c r="A641" s="84" t="s">
        <v>877</v>
      </c>
      <c r="B641" s="50" t="s">
        <v>878</v>
      </c>
      <c r="C641" s="16">
        <v>2005</v>
      </c>
      <c r="D641" s="50" t="s">
        <v>47</v>
      </c>
      <c r="E641" s="16"/>
      <c r="F641" s="39" t="s">
        <v>9</v>
      </c>
      <c r="H641" s="16">
        <v>1</v>
      </c>
      <c r="I641" s="16">
        <v>2002</v>
      </c>
      <c r="K641" s="51">
        <v>1</v>
      </c>
      <c r="L641" s="51">
        <v>1</v>
      </c>
      <c r="M641" s="51"/>
      <c r="N641" s="51">
        <v>17</v>
      </c>
      <c r="Q641" s="51" t="s">
        <v>263</v>
      </c>
      <c r="R641" s="12" t="s">
        <v>58</v>
      </c>
      <c r="T641" s="52" t="s">
        <v>881</v>
      </c>
      <c r="U641" s="15" t="s">
        <v>882</v>
      </c>
      <c r="W641" s="107" t="s">
        <v>883</v>
      </c>
      <c r="AB641" s="16" t="s">
        <v>167</v>
      </c>
      <c r="AC641" s="16" t="s">
        <v>891</v>
      </c>
      <c r="AD641" s="16" t="s">
        <v>888</v>
      </c>
      <c r="AE641" s="16" t="s">
        <v>735</v>
      </c>
      <c r="AF641" s="16" t="s">
        <v>885</v>
      </c>
      <c r="AK641" s="24" t="s">
        <v>889</v>
      </c>
      <c r="AL641" s="24">
        <v>0</v>
      </c>
      <c r="AP641" s="24"/>
      <c r="AY641" s="28">
        <v>0.614257041113626</v>
      </c>
      <c r="BB641" s="83"/>
    </row>
    <row r="642" spans="1:112" x14ac:dyDescent="0.3">
      <c r="A642" s="84" t="s">
        <v>877</v>
      </c>
      <c r="B642" s="50" t="s">
        <v>878</v>
      </c>
      <c r="C642" s="16">
        <v>2005</v>
      </c>
      <c r="D642" s="50" t="s">
        <v>47</v>
      </c>
      <c r="E642" s="16"/>
      <c r="F642" s="39" t="s">
        <v>9</v>
      </c>
      <c r="H642" s="16">
        <v>0</v>
      </c>
      <c r="I642" s="16" t="s">
        <v>879</v>
      </c>
      <c r="K642" s="51">
        <v>1</v>
      </c>
      <c r="L642" s="51">
        <v>1</v>
      </c>
      <c r="M642" s="51"/>
      <c r="N642" s="51">
        <v>17</v>
      </c>
      <c r="Q642" s="51" t="s">
        <v>263</v>
      </c>
      <c r="R642" s="12" t="s">
        <v>58</v>
      </c>
      <c r="T642" s="52" t="s">
        <v>881</v>
      </c>
      <c r="U642" s="15" t="s">
        <v>882</v>
      </c>
      <c r="W642" s="107" t="s">
        <v>883</v>
      </c>
      <c r="AB642" s="16" t="s">
        <v>167</v>
      </c>
      <c r="AC642" s="16" t="s">
        <v>891</v>
      </c>
      <c r="AD642" s="16" t="s">
        <v>888</v>
      </c>
      <c r="AE642" s="16" t="s">
        <v>735</v>
      </c>
      <c r="AF642" s="16" t="s">
        <v>885</v>
      </c>
      <c r="AK642" s="24" t="s">
        <v>889</v>
      </c>
      <c r="AL642" s="64">
        <f>AVERAGE(AL640,AL638,AL636)</f>
        <v>2.3590460774792259</v>
      </c>
      <c r="AP642" s="24"/>
      <c r="AY642" s="23">
        <f>AVERAGE(AY640,AY638,AY636)</f>
        <v>0.200539548937088</v>
      </c>
      <c r="BB642" s="83"/>
    </row>
    <row r="643" spans="1:112" x14ac:dyDescent="0.3">
      <c r="A643" s="84" t="s">
        <v>877</v>
      </c>
      <c r="B643" s="50" t="s">
        <v>878</v>
      </c>
      <c r="C643" s="16">
        <v>2005</v>
      </c>
      <c r="D643" s="50" t="s">
        <v>47</v>
      </c>
      <c r="E643" s="16"/>
      <c r="F643" s="39" t="s">
        <v>9</v>
      </c>
      <c r="H643" s="16">
        <v>1</v>
      </c>
      <c r="I643" s="16" t="s">
        <v>880</v>
      </c>
      <c r="K643" s="51">
        <v>1</v>
      </c>
      <c r="L643" s="51">
        <v>1</v>
      </c>
      <c r="M643" s="51"/>
      <c r="N643" s="51">
        <v>17</v>
      </c>
      <c r="Q643" s="51" t="s">
        <v>263</v>
      </c>
      <c r="R643" s="12" t="s">
        <v>58</v>
      </c>
      <c r="T643" s="52" t="s">
        <v>881</v>
      </c>
      <c r="U643" s="15" t="s">
        <v>882</v>
      </c>
      <c r="W643" s="107" t="s">
        <v>883</v>
      </c>
      <c r="AB643" s="16" t="s">
        <v>167</v>
      </c>
      <c r="AC643" s="16" t="s">
        <v>891</v>
      </c>
      <c r="AD643" s="16" t="s">
        <v>888</v>
      </c>
      <c r="AE643" s="16" t="s">
        <v>735</v>
      </c>
      <c r="AF643" s="16" t="s">
        <v>885</v>
      </c>
      <c r="AK643" s="24" t="s">
        <v>889</v>
      </c>
      <c r="AL643" s="64">
        <f>AVERAGE(AL641,AL639,AL637,AL635)</f>
        <v>0.44839753965684503</v>
      </c>
      <c r="AP643" s="24"/>
      <c r="AY643" s="23">
        <f>AVERAGE(AY641,AY639,AY637,AY635)</f>
        <v>0.30841048883133576</v>
      </c>
      <c r="BB643" s="83"/>
    </row>
    <row r="644" spans="1:112" x14ac:dyDescent="0.3">
      <c r="A644" s="84" t="s">
        <v>877</v>
      </c>
      <c r="B644" s="50" t="s">
        <v>878</v>
      </c>
      <c r="C644" s="16">
        <v>2005</v>
      </c>
      <c r="D644" s="50" t="s">
        <v>47</v>
      </c>
      <c r="E644" s="16"/>
      <c r="F644" s="39" t="s">
        <v>9</v>
      </c>
      <c r="H644" s="16">
        <v>0</v>
      </c>
      <c r="I644" s="16" t="s">
        <v>879</v>
      </c>
      <c r="K644" s="51">
        <v>1</v>
      </c>
      <c r="L644" s="51">
        <v>1</v>
      </c>
      <c r="M644" s="51"/>
      <c r="N644" s="51">
        <v>17</v>
      </c>
      <c r="Q644" s="51" t="s">
        <v>263</v>
      </c>
      <c r="R644" s="12" t="s">
        <v>58</v>
      </c>
      <c r="T644" s="52" t="s">
        <v>881</v>
      </c>
      <c r="U644" s="15" t="s">
        <v>882</v>
      </c>
      <c r="W644" s="107" t="s">
        <v>883</v>
      </c>
      <c r="AB644" s="16" t="s">
        <v>167</v>
      </c>
      <c r="AC644" s="16" t="s">
        <v>890</v>
      </c>
      <c r="AD644" s="16" t="s">
        <v>892</v>
      </c>
      <c r="AE644" s="16" t="s">
        <v>735</v>
      </c>
      <c r="AF644" s="16" t="s">
        <v>885</v>
      </c>
      <c r="AK644" s="24" t="s">
        <v>889</v>
      </c>
      <c r="AL644" s="24">
        <f>SUM(AL597,AL615,AL633)</f>
        <v>14.184873047685858</v>
      </c>
      <c r="AP644" s="24"/>
      <c r="AY644" s="23">
        <f>SUM(AY597,AY615,AY633)</f>
        <v>8.6187439737881526</v>
      </c>
      <c r="BB644" s="83"/>
    </row>
    <row r="645" spans="1:112" x14ac:dyDescent="0.3">
      <c r="A645" s="84" t="s">
        <v>877</v>
      </c>
      <c r="B645" s="50" t="s">
        <v>878</v>
      </c>
      <c r="C645" s="16">
        <v>2005</v>
      </c>
      <c r="D645" s="50" t="s">
        <v>47</v>
      </c>
      <c r="E645" s="16"/>
      <c r="F645" s="39" t="s">
        <v>9</v>
      </c>
      <c r="H645" s="16">
        <v>1</v>
      </c>
      <c r="I645" s="16" t="s">
        <v>880</v>
      </c>
      <c r="K645" s="51">
        <v>1</v>
      </c>
      <c r="L645" s="51">
        <v>1</v>
      </c>
      <c r="M645" s="51"/>
      <c r="N645" s="51">
        <v>17</v>
      </c>
      <c r="Q645" s="51" t="s">
        <v>263</v>
      </c>
      <c r="R645" s="12" t="s">
        <v>58</v>
      </c>
      <c r="T645" s="52" t="s">
        <v>881</v>
      </c>
      <c r="U645" s="15" t="s">
        <v>882</v>
      </c>
      <c r="W645" s="107" t="s">
        <v>883</v>
      </c>
      <c r="AB645" s="16" t="s">
        <v>167</v>
      </c>
      <c r="AC645" s="16" t="s">
        <v>890</v>
      </c>
      <c r="AD645" s="16" t="s">
        <v>892</v>
      </c>
      <c r="AE645" s="16" t="s">
        <v>735</v>
      </c>
      <c r="AF645" s="16" t="s">
        <v>885</v>
      </c>
      <c r="AK645" s="24" t="s">
        <v>889</v>
      </c>
      <c r="AL645" s="24">
        <f>SUM(AL598,AL616,AL634)</f>
        <v>11.086487020850045</v>
      </c>
      <c r="AP645" s="24"/>
      <c r="AY645" s="23">
        <f>SUM(AY598,AY616,AY634)</f>
        <v>6.1661806262610037</v>
      </c>
      <c r="BB645" s="83"/>
    </row>
    <row r="646" spans="1:112" x14ac:dyDescent="0.3">
      <c r="A646" s="84" t="s">
        <v>877</v>
      </c>
      <c r="B646" s="50" t="s">
        <v>878</v>
      </c>
      <c r="C646" s="16">
        <v>2005</v>
      </c>
      <c r="D646" s="50" t="s">
        <v>47</v>
      </c>
      <c r="E646" s="16"/>
      <c r="F646" s="39" t="s">
        <v>9</v>
      </c>
      <c r="H646" s="16">
        <v>0</v>
      </c>
      <c r="I646" s="16" t="s">
        <v>879</v>
      </c>
      <c r="K646" s="51">
        <v>1</v>
      </c>
      <c r="L646" s="51">
        <v>1</v>
      </c>
      <c r="M646" s="51"/>
      <c r="N646" s="51">
        <v>17</v>
      </c>
      <c r="Q646" s="51" t="s">
        <v>263</v>
      </c>
      <c r="R646" s="12" t="s">
        <v>58</v>
      </c>
      <c r="T646" s="52" t="s">
        <v>881</v>
      </c>
      <c r="U646" s="15" t="s">
        <v>882</v>
      </c>
      <c r="W646" s="107" t="s">
        <v>883</v>
      </c>
      <c r="AB646" s="16" t="s">
        <v>167</v>
      </c>
      <c r="AC646" s="16" t="s">
        <v>891</v>
      </c>
      <c r="AD646" s="16" t="s">
        <v>892</v>
      </c>
      <c r="AE646" s="16" t="s">
        <v>735</v>
      </c>
      <c r="AF646" s="16" t="s">
        <v>885</v>
      </c>
      <c r="AK646" s="24" t="s">
        <v>889</v>
      </c>
      <c r="AL646" s="24">
        <f>SUM(AL606,AL624,AL642)</f>
        <v>13.95856625442242</v>
      </c>
      <c r="AP646" s="24"/>
      <c r="AY646" s="23">
        <f>SUM(AY606,AY624,AY642)</f>
        <v>7.8303323179247721</v>
      </c>
      <c r="BB646" s="83"/>
    </row>
    <row r="647" spans="1:112" x14ac:dyDescent="0.3">
      <c r="A647" s="84" t="s">
        <v>877</v>
      </c>
      <c r="B647" s="50" t="s">
        <v>878</v>
      </c>
      <c r="C647" s="16">
        <v>2005</v>
      </c>
      <c r="D647" s="50" t="s">
        <v>47</v>
      </c>
      <c r="E647" s="16"/>
      <c r="F647" s="39" t="s">
        <v>9</v>
      </c>
      <c r="H647" s="16">
        <v>1</v>
      </c>
      <c r="I647" s="16" t="s">
        <v>880</v>
      </c>
      <c r="K647" s="51">
        <v>1</v>
      </c>
      <c r="L647" s="51">
        <v>1</v>
      </c>
      <c r="M647" s="51"/>
      <c r="N647" s="51">
        <v>17</v>
      </c>
      <c r="Q647" s="51" t="s">
        <v>263</v>
      </c>
      <c r="R647" s="12" t="s">
        <v>58</v>
      </c>
      <c r="T647" s="52" t="s">
        <v>881</v>
      </c>
      <c r="U647" s="15" t="s">
        <v>882</v>
      </c>
      <c r="W647" s="107" t="s">
        <v>883</v>
      </c>
      <c r="AB647" s="16" t="s">
        <v>167</v>
      </c>
      <c r="AC647" s="16" t="s">
        <v>891</v>
      </c>
      <c r="AD647" s="16" t="s">
        <v>892</v>
      </c>
      <c r="AE647" s="16" t="s">
        <v>735</v>
      </c>
      <c r="AF647" s="16" t="s">
        <v>885</v>
      </c>
      <c r="AK647" s="24" t="s">
        <v>889</v>
      </c>
      <c r="AL647" s="24">
        <f>SUM(AL607,AL625,AL643)</f>
        <v>12.532236447782097</v>
      </c>
      <c r="AP647" s="24"/>
      <c r="AY647" s="23">
        <f>SUM(AY607,AY625,AY643)</f>
        <v>7.2211771628347279</v>
      </c>
      <c r="BB647" s="83"/>
    </row>
    <row r="648" spans="1:112" s="49" customFormat="1" x14ac:dyDescent="0.3">
      <c r="A648" s="118" t="s">
        <v>877</v>
      </c>
      <c r="B648" s="46" t="s">
        <v>878</v>
      </c>
      <c r="C648" s="61">
        <v>2005</v>
      </c>
      <c r="D648" s="46" t="s">
        <v>47</v>
      </c>
      <c r="E648" s="61"/>
      <c r="F648" s="47" t="s">
        <v>9</v>
      </c>
      <c r="G648" s="47"/>
      <c r="H648" s="61">
        <v>0</v>
      </c>
      <c r="I648" s="61" t="s">
        <v>879</v>
      </c>
      <c r="J648" s="61"/>
      <c r="K648" s="62">
        <v>1</v>
      </c>
      <c r="L648" s="62">
        <v>1</v>
      </c>
      <c r="M648" s="62"/>
      <c r="N648" s="62">
        <v>17</v>
      </c>
      <c r="O648" s="62"/>
      <c r="P648" s="62"/>
      <c r="Q648" s="51" t="s">
        <v>263</v>
      </c>
      <c r="R648" s="12" t="s">
        <v>58</v>
      </c>
      <c r="S648" s="12"/>
      <c r="T648" s="52" t="s">
        <v>881</v>
      </c>
      <c r="U648" s="15" t="s">
        <v>882</v>
      </c>
      <c r="V648" s="15"/>
      <c r="W648" s="107" t="s">
        <v>883</v>
      </c>
      <c r="X648" s="63"/>
      <c r="Y648" s="63"/>
      <c r="Z648" s="63"/>
      <c r="AA648" s="63"/>
      <c r="AB648" s="61" t="s">
        <v>167</v>
      </c>
      <c r="AC648" s="61" t="s">
        <v>886</v>
      </c>
      <c r="AD648" s="61" t="s">
        <v>892</v>
      </c>
      <c r="AE648" s="61" t="s">
        <v>735</v>
      </c>
      <c r="AF648" s="61" t="s">
        <v>885</v>
      </c>
      <c r="AG648" s="64"/>
      <c r="AH648" s="64"/>
      <c r="AI648" s="64"/>
      <c r="AJ648" s="64"/>
      <c r="AK648" s="64" t="s">
        <v>889</v>
      </c>
      <c r="AL648" s="64">
        <f>AVERAGE(AL644,AL646)</f>
        <v>14.071719651054138</v>
      </c>
      <c r="AM648" s="64" t="s">
        <v>142</v>
      </c>
      <c r="AN648" s="64"/>
      <c r="AO648" s="64"/>
      <c r="AP648" s="64" t="s">
        <v>123</v>
      </c>
      <c r="AQ648" s="64" t="s">
        <v>77</v>
      </c>
      <c r="AR648" s="64"/>
      <c r="AS648" s="64">
        <f>_xlfn.STDEV.S(AL644,AL646)</f>
        <v>0.16002306814515921</v>
      </c>
      <c r="AT648" s="64"/>
      <c r="AU648" s="64"/>
      <c r="AV648" s="64">
        <v>2</v>
      </c>
      <c r="AW648" s="64"/>
      <c r="AX648" s="65"/>
      <c r="AY648" s="66">
        <f>AVERAGE(AY644,AY646)</f>
        <v>8.2245381458564619</v>
      </c>
      <c r="AZ648" s="70"/>
      <c r="BA648" s="66"/>
      <c r="BB648" s="66"/>
      <c r="BC648" s="66"/>
      <c r="BD648" s="66">
        <f>_xlfn.STDEV.S(AY644,AY646)</f>
        <v>0.55749122822751096</v>
      </c>
      <c r="BE648" s="66">
        <v>2</v>
      </c>
      <c r="BF648" s="68"/>
      <c r="BG648" s="61"/>
      <c r="BH648" s="61"/>
      <c r="BI648" s="61"/>
      <c r="BJ648" s="61"/>
      <c r="BK648" s="61"/>
      <c r="BL648" s="61"/>
      <c r="BM648" s="61"/>
      <c r="BN648" s="61"/>
      <c r="BO648" s="61"/>
      <c r="BP648" s="48"/>
      <c r="BQ648" s="48"/>
      <c r="BR648" s="48"/>
      <c r="BS648" s="48"/>
      <c r="BT648" s="48"/>
      <c r="BU648" s="48"/>
      <c r="BV648" s="48"/>
      <c r="BW648" s="48"/>
      <c r="BX648" s="48"/>
      <c r="BY648" s="48"/>
      <c r="BZ648" s="48"/>
      <c r="CA648" s="48"/>
      <c r="CB648" s="48"/>
      <c r="CC648" s="48"/>
      <c r="CD648" s="48"/>
      <c r="CE648" s="48"/>
      <c r="CF648" s="48"/>
      <c r="CG648" s="48"/>
      <c r="CH648" s="47"/>
      <c r="CI648" s="47"/>
      <c r="CJ648" s="47"/>
      <c r="CK648" s="47"/>
      <c r="CL648" s="47"/>
      <c r="CM648" s="47"/>
      <c r="CN648" s="47"/>
      <c r="CO648" s="47"/>
      <c r="CP648" s="47"/>
      <c r="CQ648" s="48"/>
      <c r="CR648" s="48"/>
      <c r="CS648" s="48"/>
      <c r="CT648" s="48"/>
      <c r="CU648" s="48"/>
      <c r="CV648" s="48"/>
      <c r="CW648" s="48"/>
      <c r="CX648" s="48"/>
      <c r="CY648" s="48"/>
      <c r="CZ648" s="47"/>
      <c r="DA648" s="47"/>
      <c r="DB648" s="47"/>
      <c r="DC648" s="47"/>
      <c r="DD648" s="47"/>
      <c r="DE648" s="47"/>
      <c r="DF648" s="47"/>
      <c r="DG648" s="47"/>
      <c r="DH648" s="47"/>
    </row>
    <row r="649" spans="1:112" s="49" customFormat="1" x14ac:dyDescent="0.3">
      <c r="A649" s="118" t="s">
        <v>877</v>
      </c>
      <c r="B649" s="46" t="s">
        <v>878</v>
      </c>
      <c r="C649" s="61">
        <v>2005</v>
      </c>
      <c r="D649" s="46" t="s">
        <v>47</v>
      </c>
      <c r="E649" s="61"/>
      <c r="F649" s="47" t="s">
        <v>9</v>
      </c>
      <c r="G649" s="47"/>
      <c r="H649" s="61">
        <v>1</v>
      </c>
      <c r="I649" s="61" t="s">
        <v>880</v>
      </c>
      <c r="J649" s="61"/>
      <c r="K649" s="62">
        <v>1</v>
      </c>
      <c r="L649" s="62">
        <v>1</v>
      </c>
      <c r="M649" s="62"/>
      <c r="N649" s="62">
        <v>17</v>
      </c>
      <c r="O649" s="62"/>
      <c r="P649" s="62"/>
      <c r="Q649" s="51" t="s">
        <v>263</v>
      </c>
      <c r="R649" s="12" t="s">
        <v>58</v>
      </c>
      <c r="S649" s="12"/>
      <c r="T649" s="52" t="s">
        <v>881</v>
      </c>
      <c r="U649" s="15" t="s">
        <v>882</v>
      </c>
      <c r="V649" s="15"/>
      <c r="W649" s="107" t="s">
        <v>883</v>
      </c>
      <c r="X649" s="63"/>
      <c r="Y649" s="63"/>
      <c r="Z649" s="63"/>
      <c r="AA649" s="63"/>
      <c r="AB649" s="61" t="s">
        <v>167</v>
      </c>
      <c r="AC649" s="61" t="s">
        <v>886</v>
      </c>
      <c r="AD649" s="61" t="s">
        <v>892</v>
      </c>
      <c r="AE649" s="61" t="s">
        <v>735</v>
      </c>
      <c r="AF649" s="61" t="s">
        <v>885</v>
      </c>
      <c r="AG649" s="64"/>
      <c r="AH649" s="64"/>
      <c r="AI649" s="64"/>
      <c r="AJ649" s="64"/>
      <c r="AK649" s="64" t="s">
        <v>889</v>
      </c>
      <c r="AL649" s="64">
        <f>AVERAGE(AL645,AL647)</f>
        <v>11.80936173431607</v>
      </c>
      <c r="AM649" s="64" t="s">
        <v>142</v>
      </c>
      <c r="AN649" s="64"/>
      <c r="AO649" s="64"/>
      <c r="AP649" s="64" t="s">
        <v>123</v>
      </c>
      <c r="AQ649" s="64" t="s">
        <v>77</v>
      </c>
      <c r="AR649" s="64"/>
      <c r="AS649" s="64">
        <f>_xlfn.STDEV.S(AL645,AL647)</f>
        <v>1.0222992236802186</v>
      </c>
      <c r="AT649" s="64"/>
      <c r="AU649" s="64"/>
      <c r="AV649" s="64">
        <v>2</v>
      </c>
      <c r="AW649" s="64"/>
      <c r="AX649" s="65"/>
      <c r="AY649" s="66">
        <f>AVERAGE(AY645,AY647)</f>
        <v>6.6936788945478654</v>
      </c>
      <c r="AZ649" s="70"/>
      <c r="BA649" s="66"/>
      <c r="BB649" s="66"/>
      <c r="BC649" s="66"/>
      <c r="BD649" s="66">
        <f>_xlfn.STDEV.S(AY645,AY647)</f>
        <v>0.74599520513960182</v>
      </c>
      <c r="BE649" s="66">
        <v>2</v>
      </c>
      <c r="BF649" s="68"/>
      <c r="BG649" s="61"/>
      <c r="BH649" s="61"/>
      <c r="BI649" s="61"/>
      <c r="BJ649" s="61"/>
      <c r="BK649" s="61"/>
      <c r="BL649" s="61"/>
      <c r="BM649" s="61"/>
      <c r="BN649" s="61"/>
      <c r="BO649" s="61"/>
      <c r="BP649" s="48"/>
      <c r="BQ649" s="48"/>
      <c r="BR649" s="48"/>
      <c r="BS649" s="48"/>
      <c r="BT649" s="48"/>
      <c r="BU649" s="48"/>
      <c r="BV649" s="48"/>
      <c r="BW649" s="48"/>
      <c r="BX649" s="48"/>
      <c r="BY649" s="48"/>
      <c r="BZ649" s="48"/>
      <c r="CA649" s="48"/>
      <c r="CB649" s="48"/>
      <c r="CC649" s="48"/>
      <c r="CD649" s="48"/>
      <c r="CE649" s="48"/>
      <c r="CF649" s="48"/>
      <c r="CG649" s="48"/>
      <c r="CH649" s="47"/>
      <c r="CI649" s="47"/>
      <c r="CJ649" s="47"/>
      <c r="CK649" s="47"/>
      <c r="CL649" s="47"/>
      <c r="CM649" s="47"/>
      <c r="CN649" s="47"/>
      <c r="CO649" s="47"/>
      <c r="CP649" s="47"/>
      <c r="CQ649" s="48"/>
      <c r="CR649" s="48"/>
      <c r="CS649" s="48"/>
      <c r="CT649" s="48"/>
      <c r="CU649" s="48"/>
      <c r="CV649" s="48"/>
      <c r="CW649" s="48"/>
      <c r="CX649" s="48"/>
      <c r="CY649" s="48"/>
      <c r="CZ649" s="47"/>
      <c r="DA649" s="47"/>
      <c r="DB649" s="47"/>
      <c r="DC649" s="47"/>
      <c r="DD649" s="47"/>
      <c r="DE649" s="47"/>
      <c r="DF649" s="47"/>
      <c r="DG649" s="47"/>
      <c r="DH649" s="47"/>
    </row>
    <row r="650" spans="1:112" x14ac:dyDescent="0.3">
      <c r="B650" s="50"/>
      <c r="C650" s="16"/>
      <c r="D650" s="50"/>
      <c r="E650" s="16"/>
      <c r="F650" s="39"/>
      <c r="H650" s="16"/>
      <c r="I650" s="16"/>
      <c r="K650" s="51"/>
      <c r="L650" s="51"/>
      <c r="M650" s="51"/>
      <c r="N650" s="51"/>
      <c r="Q650" s="51"/>
      <c r="T650" s="52"/>
      <c r="W650" s="107"/>
      <c r="AB650" s="16"/>
      <c r="AC650" s="16"/>
      <c r="AD650" s="16"/>
      <c r="AF650" s="16"/>
      <c r="AK650" s="24"/>
      <c r="AP650" s="24"/>
      <c r="BB650" s="83"/>
    </row>
    <row r="651" spans="1:112" x14ac:dyDescent="0.3">
      <c r="A651" s="84" t="s">
        <v>893</v>
      </c>
      <c r="B651" s="50" t="s">
        <v>894</v>
      </c>
      <c r="C651" s="16">
        <v>2008</v>
      </c>
      <c r="D651" s="50" t="s">
        <v>125</v>
      </c>
      <c r="E651" s="16"/>
      <c r="F651" s="39" t="s">
        <v>9</v>
      </c>
      <c r="G651" s="13" t="s">
        <v>895</v>
      </c>
      <c r="H651" s="111" t="s">
        <v>896</v>
      </c>
      <c r="I651" s="16" t="s">
        <v>897</v>
      </c>
      <c r="K651" s="51">
        <v>1</v>
      </c>
      <c r="L651" s="51">
        <v>3</v>
      </c>
      <c r="M651" s="51"/>
      <c r="N651" s="51"/>
      <c r="Q651" s="51" t="s">
        <v>263</v>
      </c>
      <c r="R651" s="12" t="s">
        <v>58</v>
      </c>
      <c r="T651" s="15" t="s">
        <v>269</v>
      </c>
      <c r="U651" s="15" t="s">
        <v>898</v>
      </c>
      <c r="W651" s="107" t="s">
        <v>234</v>
      </c>
      <c r="AB651" s="16" t="s">
        <v>900</v>
      </c>
      <c r="AC651" s="16" t="s">
        <v>901</v>
      </c>
      <c r="AD651" s="16" t="s">
        <v>570</v>
      </c>
      <c r="AE651" s="16" t="s">
        <v>735</v>
      </c>
      <c r="AF651" s="16" t="s">
        <v>899</v>
      </c>
      <c r="AK651" s="24" t="s">
        <v>199</v>
      </c>
      <c r="AL651" s="24">
        <v>-0.23029607820138301</v>
      </c>
      <c r="AM651" s="17" t="s">
        <v>142</v>
      </c>
      <c r="AN651" s="24">
        <v>-2.5334914484631499</v>
      </c>
      <c r="AP651" s="24" t="s">
        <v>56</v>
      </c>
      <c r="AQ651" s="17" t="s">
        <v>34</v>
      </c>
      <c r="AR651" s="17">
        <f>-AN651--AL651</f>
        <v>2.3031953702617667</v>
      </c>
      <c r="AS651" s="17">
        <f t="shared" ref="AS651:AS653" si="90">AR651*SQRT(AV651)</f>
        <v>3.989251401050792</v>
      </c>
      <c r="AT651" s="17" t="s">
        <v>156</v>
      </c>
      <c r="AV651" s="17">
        <v>3</v>
      </c>
      <c r="AY651" s="28">
        <v>0.10450111230614</v>
      </c>
      <c r="BA651" s="23">
        <v>1.49992544865002</v>
      </c>
      <c r="BB651" s="83"/>
      <c r="BE651" s="19">
        <v>3</v>
      </c>
    </row>
    <row r="652" spans="1:112" x14ac:dyDescent="0.3">
      <c r="A652" s="84" t="s">
        <v>893</v>
      </c>
      <c r="B652" s="50" t="s">
        <v>894</v>
      </c>
      <c r="C652" s="16">
        <v>2008</v>
      </c>
      <c r="D652" s="50" t="s">
        <v>125</v>
      </c>
      <c r="E652" s="16"/>
      <c r="F652" s="39" t="s">
        <v>9</v>
      </c>
      <c r="G652" s="13" t="s">
        <v>895</v>
      </c>
      <c r="H652" s="111" t="s">
        <v>896</v>
      </c>
      <c r="I652" s="16" t="s">
        <v>904</v>
      </c>
      <c r="K652" s="51">
        <v>1</v>
      </c>
      <c r="L652" s="51">
        <v>3</v>
      </c>
      <c r="M652" s="51"/>
      <c r="N652" s="51"/>
      <c r="Q652" s="51" t="s">
        <v>263</v>
      </c>
      <c r="R652" s="12" t="s">
        <v>58</v>
      </c>
      <c r="T652" s="15" t="s">
        <v>269</v>
      </c>
      <c r="U652" s="15" t="s">
        <v>898</v>
      </c>
      <c r="W652" s="107" t="s">
        <v>234</v>
      </c>
      <c r="AB652" s="16" t="s">
        <v>900</v>
      </c>
      <c r="AC652" s="16" t="s">
        <v>902</v>
      </c>
      <c r="AD652" s="16" t="s">
        <v>570</v>
      </c>
      <c r="AE652" s="16" t="s">
        <v>735</v>
      </c>
      <c r="AF652" s="16" t="s">
        <v>899</v>
      </c>
      <c r="AK652" s="24" t="s">
        <v>199</v>
      </c>
      <c r="AL652" s="24">
        <v>-1.944437210896</v>
      </c>
      <c r="AM652" s="17" t="s">
        <v>142</v>
      </c>
      <c r="AN652" s="24">
        <v>-3.51535377762549</v>
      </c>
      <c r="AP652" s="24" t="s">
        <v>56</v>
      </c>
      <c r="AQ652" s="17" t="s">
        <v>34</v>
      </c>
      <c r="AR652" s="17">
        <f>-AN652--AL652</f>
        <v>1.57091656672949</v>
      </c>
      <c r="AS652" s="17">
        <f t="shared" si="90"/>
        <v>2.7209073080271411</v>
      </c>
      <c r="AT652" s="17" t="s">
        <v>156</v>
      </c>
      <c r="AV652" s="17">
        <v>3</v>
      </c>
      <c r="AY652" s="28">
        <v>0.40334418365598501</v>
      </c>
      <c r="BA652" s="23">
        <v>1.39179715607332</v>
      </c>
      <c r="BB652" s="83"/>
      <c r="BE652" s="19">
        <v>3</v>
      </c>
    </row>
    <row r="653" spans="1:112" s="49" customFormat="1" x14ac:dyDescent="0.3">
      <c r="A653" s="84" t="s">
        <v>893</v>
      </c>
      <c r="B653" s="50" t="s">
        <v>894</v>
      </c>
      <c r="C653" s="16">
        <v>2008</v>
      </c>
      <c r="D653" s="50" t="s">
        <v>125</v>
      </c>
      <c r="E653" s="16"/>
      <c r="F653" s="39" t="s">
        <v>9</v>
      </c>
      <c r="G653" s="13" t="s">
        <v>895</v>
      </c>
      <c r="H653" s="111" t="s">
        <v>896</v>
      </c>
      <c r="I653" s="16" t="s">
        <v>905</v>
      </c>
      <c r="J653" s="12"/>
      <c r="K653" s="51">
        <v>1</v>
      </c>
      <c r="L653" s="51">
        <v>3</v>
      </c>
      <c r="M653" s="62"/>
      <c r="N653" s="62"/>
      <c r="O653" s="62"/>
      <c r="P653" s="62"/>
      <c r="Q653" s="51" t="s">
        <v>263</v>
      </c>
      <c r="R653" s="12" t="s">
        <v>58</v>
      </c>
      <c r="S653" s="12"/>
      <c r="T653" s="15" t="s">
        <v>269</v>
      </c>
      <c r="U653" s="15" t="s">
        <v>898</v>
      </c>
      <c r="V653" s="15"/>
      <c r="W653" s="107" t="s">
        <v>234</v>
      </c>
      <c r="X653" s="63"/>
      <c r="Y653" s="63"/>
      <c r="Z653" s="63"/>
      <c r="AA653" s="63"/>
      <c r="AB653" s="16" t="s">
        <v>900</v>
      </c>
      <c r="AC653" s="16" t="s">
        <v>903</v>
      </c>
      <c r="AD653" s="16" t="s">
        <v>570</v>
      </c>
      <c r="AE653" s="16" t="s">
        <v>735</v>
      </c>
      <c r="AF653" s="16" t="s">
        <v>899</v>
      </c>
      <c r="AG653" s="64"/>
      <c r="AH653" s="64"/>
      <c r="AI653" s="64"/>
      <c r="AJ653" s="64"/>
      <c r="AK653" s="24" t="s">
        <v>199</v>
      </c>
      <c r="AL653" s="24">
        <v>7.5055206741606897</v>
      </c>
      <c r="AM653" s="24" t="s">
        <v>142</v>
      </c>
      <c r="AN653" s="24">
        <v>9.9851581766191995</v>
      </c>
      <c r="AO653" s="64"/>
      <c r="AP653" s="24" t="s">
        <v>56</v>
      </c>
      <c r="AQ653" s="17" t="s">
        <v>34</v>
      </c>
      <c r="AR653" s="17">
        <f t="shared" ref="AR653" si="91">AN653-AL653</f>
        <v>2.4796375024585098</v>
      </c>
      <c r="AS653" s="17">
        <f t="shared" si="90"/>
        <v>4.2948581386113354</v>
      </c>
      <c r="AT653" s="17" t="s">
        <v>156</v>
      </c>
      <c r="AU653" s="64"/>
      <c r="AV653" s="64">
        <v>3</v>
      </c>
      <c r="AW653" s="64"/>
      <c r="AX653" s="65"/>
      <c r="AY653" s="28">
        <v>1.47287774029078</v>
      </c>
      <c r="AZ653" s="70"/>
      <c r="BA653" s="23">
        <v>2.5575774997352299</v>
      </c>
      <c r="BB653" s="83"/>
      <c r="BC653" s="66"/>
      <c r="BD653" s="66"/>
      <c r="BE653" s="66">
        <v>3</v>
      </c>
      <c r="BF653" s="68"/>
      <c r="BG653" s="61"/>
      <c r="BH653" s="61"/>
      <c r="BI653" s="61"/>
      <c r="BJ653" s="61"/>
      <c r="BK653" s="61"/>
      <c r="BL653" s="61"/>
      <c r="BM653" s="61"/>
      <c r="BN653" s="61"/>
      <c r="BO653" s="61"/>
      <c r="BP653" s="48"/>
      <c r="BQ653" s="48"/>
      <c r="BR653" s="48"/>
      <c r="BS653" s="48"/>
      <c r="BT653" s="48"/>
      <c r="BU653" s="48"/>
      <c r="BV653" s="48"/>
      <c r="BW653" s="48"/>
      <c r="BX653" s="48"/>
      <c r="BY653" s="48"/>
      <c r="BZ653" s="48"/>
      <c r="CA653" s="48"/>
      <c r="CB653" s="48"/>
      <c r="CC653" s="48"/>
      <c r="CD653" s="48"/>
      <c r="CE653" s="48"/>
      <c r="CF653" s="48"/>
      <c r="CG653" s="48"/>
      <c r="CH653" s="47"/>
      <c r="CI653" s="47"/>
      <c r="CJ653" s="47"/>
      <c r="CK653" s="47"/>
      <c r="CL653" s="47"/>
      <c r="CM653" s="47"/>
      <c r="CN653" s="47"/>
      <c r="CO653" s="47"/>
      <c r="CP653" s="47"/>
      <c r="CQ653" s="48"/>
      <c r="CR653" s="48"/>
      <c r="CS653" s="48"/>
      <c r="CT653" s="48"/>
      <c r="CU653" s="48"/>
      <c r="CV653" s="48"/>
      <c r="CW653" s="48"/>
      <c r="CX653" s="48"/>
      <c r="CY653" s="48"/>
      <c r="CZ653" s="47"/>
      <c r="DA653" s="47"/>
      <c r="DB653" s="47"/>
      <c r="DC653" s="47"/>
      <c r="DD653" s="47"/>
      <c r="DE653" s="47"/>
      <c r="DF653" s="47"/>
      <c r="DG653" s="47"/>
      <c r="DH653" s="47"/>
    </row>
    <row r="654" spans="1:112" s="49" customFormat="1" x14ac:dyDescent="0.3">
      <c r="A654" s="118" t="s">
        <v>893</v>
      </c>
      <c r="B654" s="46" t="s">
        <v>894</v>
      </c>
      <c r="C654" s="61">
        <v>2008</v>
      </c>
      <c r="D654" s="50" t="s">
        <v>125</v>
      </c>
      <c r="E654" s="61"/>
      <c r="F654" s="47" t="s">
        <v>9</v>
      </c>
      <c r="G654" s="47" t="s">
        <v>895</v>
      </c>
      <c r="H654" s="111" t="s">
        <v>896</v>
      </c>
      <c r="I654" s="61" t="s">
        <v>906</v>
      </c>
      <c r="J654" s="61"/>
      <c r="K654" s="62">
        <v>1</v>
      </c>
      <c r="L654" s="62">
        <v>3</v>
      </c>
      <c r="M654" s="62"/>
      <c r="N654" s="62"/>
      <c r="O654" s="62"/>
      <c r="P654" s="62"/>
      <c r="Q654" s="62" t="s">
        <v>263</v>
      </c>
      <c r="R654" s="61" t="s">
        <v>58</v>
      </c>
      <c r="S654" s="61"/>
      <c r="T654" s="63" t="s">
        <v>269</v>
      </c>
      <c r="U654" s="63" t="s">
        <v>898</v>
      </c>
      <c r="V654" s="63"/>
      <c r="W654" s="110" t="s">
        <v>234</v>
      </c>
      <c r="X654" s="63"/>
      <c r="Y654" s="63"/>
      <c r="Z654" s="63"/>
      <c r="AA654" s="63"/>
      <c r="AB654" s="61" t="s">
        <v>900</v>
      </c>
      <c r="AC654" s="61" t="s">
        <v>907</v>
      </c>
      <c r="AD654" s="61" t="s">
        <v>570</v>
      </c>
      <c r="AE654" s="61" t="s">
        <v>735</v>
      </c>
      <c r="AF654" s="61" t="s">
        <v>899</v>
      </c>
      <c r="AG654" s="64"/>
      <c r="AH654" s="64"/>
      <c r="AI654" s="64"/>
      <c r="AJ654" s="64"/>
      <c r="AK654" s="24" t="s">
        <v>199</v>
      </c>
      <c r="AL654" s="64">
        <f>SUM(AL651:AL653)</f>
        <v>5.3307873850633065</v>
      </c>
      <c r="AM654" s="17" t="s">
        <v>142</v>
      </c>
      <c r="AN654" s="64"/>
      <c r="AO654" s="64"/>
      <c r="AP654" s="24" t="s">
        <v>123</v>
      </c>
      <c r="AQ654" s="64" t="s">
        <v>77</v>
      </c>
      <c r="AR654" s="17"/>
      <c r="AS654" s="64">
        <f>SQRT((AS651*AS651)+(AS652*AS652)+(AS653*AS653))</f>
        <v>6.4624507541997751</v>
      </c>
      <c r="AT654" s="17" t="s">
        <v>156</v>
      </c>
      <c r="AU654" s="64"/>
      <c r="AV654" s="64">
        <v>3</v>
      </c>
      <c r="AW654" s="64"/>
      <c r="AX654" s="65"/>
      <c r="AY654" s="67">
        <f>SUM(AY651:AY653)</f>
        <v>1.9807230362529049</v>
      </c>
      <c r="AZ654" s="70"/>
      <c r="BA654" s="66">
        <f>SQRT((BA651*BA651)+(BA652*BA652)+(BA653*BA653))</f>
        <v>3.275374534662205</v>
      </c>
      <c r="BB654" s="82"/>
      <c r="BC654" s="66"/>
      <c r="BD654" s="66"/>
      <c r="BE654" s="66">
        <v>3</v>
      </c>
      <c r="BF654" s="68"/>
      <c r="BG654" s="61"/>
      <c r="BH654" s="61"/>
      <c r="BI654" s="61"/>
      <c r="BJ654" s="61"/>
      <c r="BK654" s="61"/>
      <c r="BL654" s="61"/>
      <c r="BM654" s="61"/>
      <c r="BN654" s="61"/>
      <c r="BO654" s="61"/>
      <c r="BP654" s="48"/>
      <c r="BQ654" s="48"/>
      <c r="BR654" s="48"/>
      <c r="BS654" s="48"/>
      <c r="BT654" s="48"/>
      <c r="BU654" s="48"/>
      <c r="BV654" s="48"/>
      <c r="BW654" s="48"/>
      <c r="BX654" s="48"/>
      <c r="BY654" s="48"/>
      <c r="BZ654" s="48"/>
      <c r="CA654" s="48"/>
      <c r="CB654" s="48"/>
      <c r="CC654" s="48"/>
      <c r="CD654" s="48"/>
      <c r="CE654" s="48"/>
      <c r="CF654" s="48"/>
      <c r="CG654" s="48"/>
      <c r="CH654" s="47"/>
      <c r="CI654" s="47"/>
      <c r="CJ654" s="47"/>
      <c r="CK654" s="47"/>
      <c r="CL654" s="47"/>
      <c r="CM654" s="47"/>
      <c r="CN654" s="47"/>
      <c r="CO654" s="47"/>
      <c r="CP654" s="47"/>
      <c r="CQ654" s="48"/>
      <c r="CR654" s="48"/>
      <c r="CS654" s="48"/>
      <c r="CT654" s="48"/>
      <c r="CU654" s="48"/>
      <c r="CV654" s="48"/>
      <c r="CW654" s="48"/>
      <c r="CX654" s="48"/>
      <c r="CY654" s="48"/>
      <c r="CZ654" s="47"/>
      <c r="DA654" s="47"/>
      <c r="DB654" s="47"/>
      <c r="DC654" s="47"/>
      <c r="DD654" s="47"/>
      <c r="DE654" s="47"/>
      <c r="DF654" s="47"/>
      <c r="DG654" s="47"/>
      <c r="DH654" s="47"/>
    </row>
    <row r="655" spans="1:112" x14ac:dyDescent="0.3">
      <c r="BB655" s="83"/>
    </row>
    <row r="656" spans="1:112" x14ac:dyDescent="0.3">
      <c r="A656" s="84" t="s">
        <v>908</v>
      </c>
      <c r="B656" s="11" t="s">
        <v>909</v>
      </c>
      <c r="C656" s="12">
        <v>2010</v>
      </c>
      <c r="D656" s="11" t="s">
        <v>80</v>
      </c>
      <c r="F656" s="13" t="s">
        <v>9</v>
      </c>
      <c r="H656" s="12" t="s">
        <v>912</v>
      </c>
      <c r="I656" s="12" t="s">
        <v>561</v>
      </c>
      <c r="K656" s="14">
        <v>1</v>
      </c>
      <c r="L656" s="14">
        <v>2</v>
      </c>
      <c r="Q656" s="51" t="s">
        <v>263</v>
      </c>
      <c r="R656" s="12" t="s">
        <v>58</v>
      </c>
      <c r="T656" s="15" t="s">
        <v>243</v>
      </c>
      <c r="U656" s="112" t="s">
        <v>910</v>
      </c>
      <c r="V656" s="112"/>
      <c r="W656" s="15" t="s">
        <v>911</v>
      </c>
      <c r="AB656" s="12" t="s">
        <v>900</v>
      </c>
      <c r="AC656" s="16" t="s">
        <v>902</v>
      </c>
      <c r="AD656" s="12" t="s">
        <v>570</v>
      </c>
      <c r="AE656" s="16" t="s">
        <v>735</v>
      </c>
      <c r="AF656" s="12" t="s">
        <v>914</v>
      </c>
      <c r="AK656" s="17" t="s">
        <v>290</v>
      </c>
      <c r="AL656" s="24">
        <v>0.56999999999999995</v>
      </c>
      <c r="AM656" s="17" t="s">
        <v>142</v>
      </c>
      <c r="AN656" s="24">
        <v>1.1599999999999999</v>
      </c>
      <c r="AO656" s="17">
        <v>0.28000000000000003</v>
      </c>
      <c r="AP656" s="17" t="s">
        <v>56</v>
      </c>
      <c r="AQ656" s="17" t="s">
        <v>916</v>
      </c>
      <c r="AR656" s="17">
        <f>(AN656-AO656)/3.92</f>
        <v>0.22448979591836732</v>
      </c>
      <c r="AS656" s="17">
        <f>AR656*(SQRT(AV656))</f>
        <v>0.31747651400212334</v>
      </c>
      <c r="AT656" s="17" t="s">
        <v>156</v>
      </c>
      <c r="AV656" s="17">
        <v>2</v>
      </c>
      <c r="AY656" s="28">
        <v>0.39</v>
      </c>
      <c r="BA656" s="20">
        <v>0.47</v>
      </c>
      <c r="BB656" s="19"/>
      <c r="BC656" s="23">
        <f>((BA656-BD656)/3.92)*(SQRT(BE656))</f>
        <v>5.4115314886725573E-2</v>
      </c>
      <c r="BD656" s="23">
        <v>0.32</v>
      </c>
      <c r="BE656" s="19">
        <v>2</v>
      </c>
    </row>
    <row r="657" spans="1:112" x14ac:dyDescent="0.3">
      <c r="A657" s="84" t="s">
        <v>908</v>
      </c>
      <c r="B657" s="11" t="s">
        <v>909</v>
      </c>
      <c r="C657" s="12">
        <v>2010</v>
      </c>
      <c r="D657" s="11" t="s">
        <v>80</v>
      </c>
      <c r="F657" s="13" t="s">
        <v>9</v>
      </c>
      <c r="H657" s="12" t="s">
        <v>912</v>
      </c>
      <c r="I657" s="12" t="s">
        <v>561</v>
      </c>
      <c r="K657" s="14">
        <v>1</v>
      </c>
      <c r="L657" s="14">
        <v>2</v>
      </c>
      <c r="Q657" s="51" t="s">
        <v>263</v>
      </c>
      <c r="R657" s="12" t="s">
        <v>58</v>
      </c>
      <c r="T657" s="15" t="s">
        <v>243</v>
      </c>
      <c r="U657" s="112" t="s">
        <v>910</v>
      </c>
      <c r="V657" s="112"/>
      <c r="W657" s="15" t="s">
        <v>911</v>
      </c>
      <c r="AB657" s="12" t="s">
        <v>900</v>
      </c>
      <c r="AC657" s="12" t="s">
        <v>913</v>
      </c>
      <c r="AD657" s="12" t="s">
        <v>570</v>
      </c>
      <c r="AE657" s="16" t="s">
        <v>735</v>
      </c>
      <c r="AF657" s="12" t="s">
        <v>914</v>
      </c>
      <c r="AK657" s="17" t="s">
        <v>290</v>
      </c>
      <c r="AL657" s="24">
        <v>0.62</v>
      </c>
      <c r="AM657" s="17" t="s">
        <v>142</v>
      </c>
      <c r="AN657" s="24">
        <v>0.86</v>
      </c>
      <c r="AO657" s="17">
        <v>0.45</v>
      </c>
      <c r="AP657" s="17" t="s">
        <v>56</v>
      </c>
      <c r="AQ657" s="17" t="s">
        <v>917</v>
      </c>
      <c r="AR657" s="17">
        <f>(AN657-AO657)/3.92</f>
        <v>0.10459183673469387</v>
      </c>
      <c r="AS657" s="17">
        <f>AR657*(SQRT(AV657))</f>
        <v>0.14791519402371658</v>
      </c>
      <c r="AT657" s="17" t="s">
        <v>156</v>
      </c>
      <c r="AV657" s="17">
        <v>2</v>
      </c>
      <c r="AY657" s="28">
        <v>0.49</v>
      </c>
      <c r="BA657" s="20">
        <v>0.61</v>
      </c>
      <c r="BB657" s="19"/>
      <c r="BC657" s="23">
        <f>((BA657-BD657)/3.92)*(SQRT(BE657))</f>
        <v>7.9369128500530836E-2</v>
      </c>
      <c r="BD657" s="23">
        <v>0.39</v>
      </c>
      <c r="BE657" s="19">
        <v>2</v>
      </c>
    </row>
    <row r="658" spans="1:112" s="49" customFormat="1" x14ac:dyDescent="0.3">
      <c r="A658" s="118" t="s">
        <v>908</v>
      </c>
      <c r="B658" s="46" t="s">
        <v>909</v>
      </c>
      <c r="C658" s="61">
        <v>2010</v>
      </c>
      <c r="D658" s="46" t="s">
        <v>80</v>
      </c>
      <c r="E658" s="61"/>
      <c r="F658" s="47" t="s">
        <v>9</v>
      </c>
      <c r="G658" s="47"/>
      <c r="H658" s="61" t="s">
        <v>912</v>
      </c>
      <c r="I658" s="61" t="s">
        <v>561</v>
      </c>
      <c r="J658" s="61"/>
      <c r="K658" s="62">
        <v>1</v>
      </c>
      <c r="L658" s="62">
        <v>2</v>
      </c>
      <c r="M658" s="62"/>
      <c r="N658" s="62"/>
      <c r="O658" s="62"/>
      <c r="P658" s="62"/>
      <c r="Q658" s="62" t="s">
        <v>263</v>
      </c>
      <c r="R658" s="61" t="s">
        <v>58</v>
      </c>
      <c r="S658" s="61"/>
      <c r="T658" s="63" t="s">
        <v>243</v>
      </c>
      <c r="U658" s="113" t="s">
        <v>910</v>
      </c>
      <c r="V658" s="113"/>
      <c r="W658" s="63" t="s">
        <v>911</v>
      </c>
      <c r="X658" s="63"/>
      <c r="Y658" s="63"/>
      <c r="Z658" s="63"/>
      <c r="AA658" s="63"/>
      <c r="AB658" s="61" t="s">
        <v>900</v>
      </c>
      <c r="AC658" s="61" t="s">
        <v>915</v>
      </c>
      <c r="AD658" s="61" t="s">
        <v>570</v>
      </c>
      <c r="AE658" s="61" t="s">
        <v>735</v>
      </c>
      <c r="AF658" s="61" t="s">
        <v>914</v>
      </c>
      <c r="AG658" s="64"/>
      <c r="AH658" s="64"/>
      <c r="AI658" s="64"/>
      <c r="AJ658" s="64"/>
      <c r="AK658" s="64" t="s">
        <v>290</v>
      </c>
      <c r="AL658" s="64">
        <f>SUM(AL656:AL657)</f>
        <v>1.19</v>
      </c>
      <c r="AM658" s="64" t="s">
        <v>142</v>
      </c>
      <c r="AN658" s="64"/>
      <c r="AO658" s="64"/>
      <c r="AP658" s="64" t="s">
        <v>123</v>
      </c>
      <c r="AQ658" s="64" t="s">
        <v>77</v>
      </c>
      <c r="AR658" s="64"/>
      <c r="AS658" s="71">
        <f>SQRT((AS656*AS656)+(AS657*AS657))</f>
        <v>0.35024311779964235</v>
      </c>
      <c r="AT658" s="64" t="s">
        <v>156</v>
      </c>
      <c r="AU658" s="64"/>
      <c r="AV658" s="64">
        <v>2</v>
      </c>
      <c r="AW658" s="64"/>
      <c r="AX658" s="65"/>
      <c r="AY658" s="66">
        <f>SUM(AY656:AY657)</f>
        <v>0.88</v>
      </c>
      <c r="AZ658" s="70"/>
      <c r="BA658" s="66"/>
      <c r="BB658" s="82"/>
      <c r="BC658" s="66">
        <f>SQRT((BC656*BC656)+(BC657*BC657))</f>
        <v>9.6062093794707801E-2</v>
      </c>
      <c r="BD658" s="66"/>
      <c r="BE658" s="66">
        <v>2</v>
      </c>
      <c r="BF658" s="68"/>
      <c r="BG658" s="61"/>
      <c r="BH658" s="61"/>
      <c r="BI658" s="61"/>
      <c r="BJ658" s="61"/>
      <c r="BK658" s="61"/>
      <c r="BL658" s="61"/>
      <c r="BM658" s="61"/>
      <c r="BN658" s="61"/>
      <c r="BO658" s="61"/>
      <c r="BP658" s="48"/>
      <c r="BQ658" s="48"/>
      <c r="BR658" s="48"/>
      <c r="BS658" s="48"/>
      <c r="BT658" s="48"/>
      <c r="BU658" s="48"/>
      <c r="BV658" s="48"/>
      <c r="BW658" s="48"/>
      <c r="BX658" s="48"/>
      <c r="BY658" s="48"/>
      <c r="BZ658" s="48"/>
      <c r="CA658" s="48"/>
      <c r="CB658" s="48"/>
      <c r="CC658" s="48"/>
      <c r="CD658" s="48"/>
      <c r="CE658" s="48"/>
      <c r="CF658" s="48"/>
      <c r="CG658" s="48"/>
      <c r="CH658" s="47"/>
      <c r="CI658" s="47"/>
      <c r="CJ658" s="47"/>
      <c r="CK658" s="47"/>
      <c r="CL658" s="47"/>
      <c r="CM658" s="47"/>
      <c r="CN658" s="47"/>
      <c r="CO658" s="47"/>
      <c r="CP658" s="47"/>
      <c r="CQ658" s="48"/>
      <c r="CR658" s="48"/>
      <c r="CS658" s="48"/>
      <c r="CT658" s="48"/>
      <c r="CU658" s="48"/>
      <c r="CV658" s="48"/>
      <c r="CW658" s="48"/>
      <c r="CX658" s="48"/>
      <c r="CY658" s="48"/>
      <c r="CZ658" s="47"/>
      <c r="DA658" s="47"/>
      <c r="DB658" s="47"/>
      <c r="DC658" s="47"/>
      <c r="DD658" s="47"/>
      <c r="DE658" s="47"/>
      <c r="DF658" s="47"/>
      <c r="DG658" s="47"/>
      <c r="DH658" s="47"/>
    </row>
    <row r="659" spans="1:112" x14ac:dyDescent="0.3">
      <c r="BB659" s="83"/>
    </row>
    <row r="660" spans="1:112" x14ac:dyDescent="0.3">
      <c r="A660" s="84" t="s">
        <v>918</v>
      </c>
      <c r="B660" s="11" t="s">
        <v>919</v>
      </c>
      <c r="C660" s="12">
        <v>2008</v>
      </c>
      <c r="D660" s="11" t="s">
        <v>920</v>
      </c>
      <c r="F660" s="13" t="s">
        <v>9</v>
      </c>
      <c r="G660" s="13" t="s">
        <v>921</v>
      </c>
      <c r="H660" s="12" t="s">
        <v>165</v>
      </c>
      <c r="I660" s="12" t="s">
        <v>922</v>
      </c>
      <c r="K660" s="14">
        <v>1</v>
      </c>
      <c r="L660" s="14">
        <v>3</v>
      </c>
      <c r="Q660" s="51" t="s">
        <v>263</v>
      </c>
      <c r="R660" s="12" t="s">
        <v>58</v>
      </c>
      <c r="T660" s="15" t="s">
        <v>269</v>
      </c>
      <c r="U660" s="15" t="s">
        <v>898</v>
      </c>
      <c r="W660" s="107" t="s">
        <v>234</v>
      </c>
      <c r="AB660" s="16" t="s">
        <v>900</v>
      </c>
      <c r="AC660" s="16" t="s">
        <v>901</v>
      </c>
      <c r="AD660" s="16" t="s">
        <v>570</v>
      </c>
      <c r="AE660" s="16" t="s">
        <v>735</v>
      </c>
      <c r="AF660" s="12" t="s">
        <v>923</v>
      </c>
      <c r="AK660" s="17" t="s">
        <v>744</v>
      </c>
      <c r="AL660" s="24">
        <v>0.56741182720993899</v>
      </c>
      <c r="AM660" s="17" t="s">
        <v>142</v>
      </c>
      <c r="AN660" s="24">
        <v>0.66670229521183799</v>
      </c>
      <c r="AP660" s="17" t="s">
        <v>56</v>
      </c>
      <c r="AQ660" s="17" t="s">
        <v>34</v>
      </c>
      <c r="AR660" s="17">
        <f t="shared" ref="AR660:AR661" si="92">AN660-AL660</f>
        <v>9.9290468001899002E-2</v>
      </c>
      <c r="AS660" s="17">
        <f t="shared" ref="AS660:AS661" si="93">AR660*SQRT(AV660)</f>
        <v>0.17197613528658093</v>
      </c>
      <c r="AT660" s="17" t="s">
        <v>156</v>
      </c>
      <c r="AV660" s="17">
        <v>3</v>
      </c>
      <c r="AY660" s="28">
        <v>0.35408067350525102</v>
      </c>
      <c r="BA660" s="23">
        <v>0.44982505336422501</v>
      </c>
      <c r="BB660" s="83">
        <f>BA660-AY660</f>
        <v>9.5744379858973994E-2</v>
      </c>
      <c r="BC660" s="23">
        <f>BB660*SQRT(BE660)</f>
        <v>0.16583413045491724</v>
      </c>
      <c r="BE660" s="19">
        <v>3</v>
      </c>
    </row>
    <row r="661" spans="1:112" x14ac:dyDescent="0.3">
      <c r="A661" s="84" t="s">
        <v>918</v>
      </c>
      <c r="B661" s="11" t="s">
        <v>919</v>
      </c>
      <c r="C661" s="12">
        <v>2008</v>
      </c>
      <c r="D661" s="11" t="s">
        <v>920</v>
      </c>
      <c r="F661" s="13" t="s">
        <v>9</v>
      </c>
      <c r="G661" s="13" t="s">
        <v>921</v>
      </c>
      <c r="H661" s="12" t="s">
        <v>165</v>
      </c>
      <c r="I661" s="12" t="s">
        <v>922</v>
      </c>
      <c r="K661" s="14">
        <v>1</v>
      </c>
      <c r="L661" s="14">
        <v>3</v>
      </c>
      <c r="Q661" s="51" t="s">
        <v>263</v>
      </c>
      <c r="R661" s="12" t="s">
        <v>58</v>
      </c>
      <c r="T661" s="15" t="s">
        <v>269</v>
      </c>
      <c r="U661" s="15" t="s">
        <v>898</v>
      </c>
      <c r="W661" s="107" t="s">
        <v>234</v>
      </c>
      <c r="AB661" s="16" t="s">
        <v>900</v>
      </c>
      <c r="AC661" s="16" t="s">
        <v>903</v>
      </c>
      <c r="AD661" s="16" t="s">
        <v>570</v>
      </c>
      <c r="AE661" s="16" t="s">
        <v>735</v>
      </c>
      <c r="AF661" s="12" t="s">
        <v>923</v>
      </c>
      <c r="AK661" s="17" t="s">
        <v>744</v>
      </c>
      <c r="AL661" s="24">
        <v>0.699711094414597</v>
      </c>
      <c r="AM661" s="17" t="s">
        <v>142</v>
      </c>
      <c r="AN661" s="24">
        <v>0.85933535996881405</v>
      </c>
      <c r="AP661" s="17" t="s">
        <v>56</v>
      </c>
      <c r="AQ661" s="17" t="s">
        <v>34</v>
      </c>
      <c r="AR661" s="17">
        <f t="shared" si="92"/>
        <v>0.15962426555421705</v>
      </c>
      <c r="AS661" s="17">
        <f t="shared" si="93"/>
        <v>0.27647733806077057</v>
      </c>
      <c r="AT661" s="17" t="s">
        <v>156</v>
      </c>
      <c r="AV661" s="17">
        <v>3</v>
      </c>
      <c r="AY661" s="28">
        <v>0.55022210206320699</v>
      </c>
      <c r="BA661" s="23">
        <v>0.65314668167257095</v>
      </c>
      <c r="BB661" s="83">
        <f>BA661-AY661</f>
        <v>0.10292457960936396</v>
      </c>
      <c r="BC661" s="23">
        <f>BB661*SQRT(BE661)</f>
        <v>0.17827060123108604</v>
      </c>
      <c r="BE661" s="19">
        <v>3</v>
      </c>
    </row>
    <row r="662" spans="1:112" x14ac:dyDescent="0.3">
      <c r="A662" s="84" t="s">
        <v>918</v>
      </c>
      <c r="B662" s="11" t="s">
        <v>919</v>
      </c>
      <c r="C662" s="12">
        <v>2008</v>
      </c>
      <c r="D662" s="11" t="s">
        <v>920</v>
      </c>
      <c r="F662" s="13" t="s">
        <v>9</v>
      </c>
      <c r="G662" s="13" t="s">
        <v>921</v>
      </c>
      <c r="H662" s="12" t="s">
        <v>165</v>
      </c>
      <c r="I662" s="12" t="s">
        <v>922</v>
      </c>
      <c r="K662" s="14">
        <v>1</v>
      </c>
      <c r="L662" s="14">
        <v>3</v>
      </c>
      <c r="Q662" s="51" t="s">
        <v>263</v>
      </c>
      <c r="R662" s="12" t="s">
        <v>58</v>
      </c>
      <c r="T662" s="15" t="s">
        <v>269</v>
      </c>
      <c r="U662" s="15" t="s">
        <v>898</v>
      </c>
      <c r="W662" s="107" t="s">
        <v>234</v>
      </c>
      <c r="AB662" s="16" t="s">
        <v>900</v>
      </c>
      <c r="AC662" s="12" t="s">
        <v>915</v>
      </c>
      <c r="AD662" s="16" t="s">
        <v>570</v>
      </c>
      <c r="AE662" s="16" t="s">
        <v>735</v>
      </c>
      <c r="AF662" s="12" t="s">
        <v>923</v>
      </c>
      <c r="AK662" s="17" t="s">
        <v>744</v>
      </c>
      <c r="AL662" s="64">
        <f>SUM(AL660:AL661)</f>
        <v>1.2671229216245359</v>
      </c>
      <c r="AM662" s="17" t="s">
        <v>142</v>
      </c>
      <c r="AP662" s="17" t="s">
        <v>123</v>
      </c>
      <c r="AQ662" s="64" t="s">
        <v>77</v>
      </c>
      <c r="AS662" s="71">
        <f>SQRT((AS660*AS660)+(AS661*AS661))</f>
        <v>0.32560022968247121</v>
      </c>
      <c r="AT662" s="17" t="s">
        <v>156</v>
      </c>
      <c r="AV662" s="17">
        <v>3</v>
      </c>
      <c r="AY662" s="66">
        <f>SUM(AY660:AY661)</f>
        <v>0.90430277556845806</v>
      </c>
      <c r="BB662" s="82" t="s">
        <v>77</v>
      </c>
      <c r="BC662" s="66">
        <f>SQRT((BC660*BC660)+(BC661*BC661))</f>
        <v>0.24347765007702743</v>
      </c>
      <c r="BE662" s="66">
        <v>3</v>
      </c>
    </row>
    <row r="663" spans="1:112" x14ac:dyDescent="0.3">
      <c r="BB663" s="83"/>
    </row>
    <row r="664" spans="1:112" x14ac:dyDescent="0.3">
      <c r="A664" s="84" t="s">
        <v>924</v>
      </c>
      <c r="B664" s="11" t="s">
        <v>925</v>
      </c>
      <c r="C664" s="12">
        <v>2008</v>
      </c>
      <c r="D664" s="11" t="s">
        <v>64</v>
      </c>
      <c r="F664" s="13" t="s">
        <v>9</v>
      </c>
      <c r="H664" s="12" t="s">
        <v>912</v>
      </c>
      <c r="I664" s="12" t="s">
        <v>561</v>
      </c>
      <c r="K664" s="14">
        <v>1</v>
      </c>
      <c r="L664" s="14">
        <v>3</v>
      </c>
      <c r="Q664" s="51" t="s">
        <v>263</v>
      </c>
      <c r="R664" s="12" t="s">
        <v>58</v>
      </c>
      <c r="T664" s="15" t="s">
        <v>243</v>
      </c>
      <c r="U664" s="112" t="s">
        <v>910</v>
      </c>
      <c r="W664" s="15" t="s">
        <v>911</v>
      </c>
      <c r="AB664" s="16" t="s">
        <v>900</v>
      </c>
      <c r="AC664" s="12" t="s">
        <v>926</v>
      </c>
      <c r="AD664" s="16" t="s">
        <v>570</v>
      </c>
      <c r="AE664" s="16" t="s">
        <v>735</v>
      </c>
      <c r="AF664" s="12" t="s">
        <v>929</v>
      </c>
      <c r="AK664" s="17" t="s">
        <v>276</v>
      </c>
      <c r="AL664" s="24">
        <v>0.42</v>
      </c>
      <c r="AM664" s="17" t="s">
        <v>142</v>
      </c>
      <c r="AN664" s="24">
        <v>0.09</v>
      </c>
      <c r="AP664" s="24" t="s">
        <v>56</v>
      </c>
      <c r="AQ664" s="17" t="s">
        <v>34</v>
      </c>
      <c r="AS664" s="17">
        <f>AN664*SQRT(AV664)</f>
        <v>0.15588457268119893</v>
      </c>
      <c r="AT664" s="17" t="s">
        <v>156</v>
      </c>
      <c r="AV664" s="17">
        <v>3</v>
      </c>
      <c r="AY664" s="28">
        <v>0.25</v>
      </c>
      <c r="BA664" s="23">
        <v>0.11</v>
      </c>
      <c r="BB664" s="83"/>
      <c r="BC664" s="23">
        <f>BA664*SQRT(BE664)</f>
        <v>0.1905255888325765</v>
      </c>
      <c r="BE664" s="19">
        <v>3</v>
      </c>
    </row>
    <row r="665" spans="1:112" x14ac:dyDescent="0.3">
      <c r="A665" s="84" t="s">
        <v>924</v>
      </c>
      <c r="B665" s="11" t="s">
        <v>925</v>
      </c>
      <c r="C665" s="12">
        <v>2008</v>
      </c>
      <c r="D665" s="11" t="s">
        <v>64</v>
      </c>
      <c r="F665" s="13" t="s">
        <v>9</v>
      </c>
      <c r="H665" s="12" t="s">
        <v>912</v>
      </c>
      <c r="I665" s="12" t="s">
        <v>561</v>
      </c>
      <c r="K665" s="14">
        <v>1</v>
      </c>
      <c r="L665" s="14">
        <v>3</v>
      </c>
      <c r="Q665" s="51" t="s">
        <v>263</v>
      </c>
      <c r="R665" s="12" t="s">
        <v>58</v>
      </c>
      <c r="T665" s="15" t="s">
        <v>243</v>
      </c>
      <c r="U665" s="112" t="s">
        <v>910</v>
      </c>
      <c r="W665" s="15" t="s">
        <v>911</v>
      </c>
      <c r="AB665" s="16" t="s">
        <v>900</v>
      </c>
      <c r="AC665" s="12" t="s">
        <v>927</v>
      </c>
      <c r="AD665" s="16" t="s">
        <v>570</v>
      </c>
      <c r="AE665" s="16" t="s">
        <v>735</v>
      </c>
      <c r="AF665" s="12" t="s">
        <v>929</v>
      </c>
      <c r="AK665" s="17" t="s">
        <v>276</v>
      </c>
      <c r="AL665" s="24">
        <v>0.42</v>
      </c>
      <c r="AM665" s="17" t="s">
        <v>142</v>
      </c>
      <c r="AN665" s="24">
        <v>0.17</v>
      </c>
      <c r="AP665" s="24" t="s">
        <v>56</v>
      </c>
      <c r="AQ665" s="17" t="s">
        <v>34</v>
      </c>
      <c r="AS665" s="17">
        <f t="shared" ref="AS665:AS666" si="94">AN665*SQRT(AV665)</f>
        <v>0.29444863728670917</v>
      </c>
      <c r="AT665" s="17" t="s">
        <v>156</v>
      </c>
      <c r="AV665" s="17">
        <v>3</v>
      </c>
      <c r="AY665" s="28">
        <v>0.28999999999999998</v>
      </c>
      <c r="BA665" s="23">
        <v>0.08</v>
      </c>
      <c r="BB665" s="83"/>
      <c r="BC665" s="23">
        <f t="shared" ref="BC665:BC666" si="95">BA665*SQRT(BE665)</f>
        <v>0.13856406460551018</v>
      </c>
      <c r="BE665" s="19">
        <v>3</v>
      </c>
    </row>
    <row r="666" spans="1:112" x14ac:dyDescent="0.3">
      <c r="A666" s="84" t="s">
        <v>924</v>
      </c>
      <c r="B666" s="11" t="s">
        <v>925</v>
      </c>
      <c r="C666" s="12">
        <v>2008</v>
      </c>
      <c r="D666" s="11" t="s">
        <v>64</v>
      </c>
      <c r="F666" s="13" t="s">
        <v>9</v>
      </c>
      <c r="H666" s="12" t="s">
        <v>912</v>
      </c>
      <c r="I666" s="12" t="s">
        <v>561</v>
      </c>
      <c r="K666" s="14">
        <v>1</v>
      </c>
      <c r="L666" s="14">
        <v>3</v>
      </c>
      <c r="Q666" s="51" t="s">
        <v>263</v>
      </c>
      <c r="R666" s="12" t="s">
        <v>58</v>
      </c>
      <c r="T666" s="15" t="s">
        <v>243</v>
      </c>
      <c r="U666" s="112" t="s">
        <v>910</v>
      </c>
      <c r="W666" s="15" t="s">
        <v>911</v>
      </c>
      <c r="AB666" s="16" t="s">
        <v>900</v>
      </c>
      <c r="AC666" s="12" t="s">
        <v>928</v>
      </c>
      <c r="AD666" s="16" t="s">
        <v>570</v>
      </c>
      <c r="AE666" s="16" t="s">
        <v>735</v>
      </c>
      <c r="AF666" s="12" t="s">
        <v>929</v>
      </c>
      <c r="AK666" s="17" t="s">
        <v>276</v>
      </c>
      <c r="AL666" s="24">
        <v>0.08</v>
      </c>
      <c r="AM666" s="24" t="s">
        <v>142</v>
      </c>
      <c r="AN666" s="24">
        <v>0.03</v>
      </c>
      <c r="AP666" s="24" t="s">
        <v>56</v>
      </c>
      <c r="AQ666" s="17" t="s">
        <v>34</v>
      </c>
      <c r="AS666" s="17">
        <f t="shared" si="94"/>
        <v>5.1961524227066312E-2</v>
      </c>
      <c r="AT666" s="17" t="s">
        <v>156</v>
      </c>
      <c r="AV666" s="17">
        <v>3</v>
      </c>
      <c r="AY666" s="28">
        <v>7.0000000000000007E-2</v>
      </c>
      <c r="BA666" s="23">
        <v>0.03</v>
      </c>
      <c r="BB666" s="83"/>
      <c r="BC666" s="23">
        <f t="shared" si="95"/>
        <v>5.1961524227066312E-2</v>
      </c>
      <c r="BE666" s="19">
        <v>3</v>
      </c>
    </row>
    <row r="667" spans="1:112" s="49" customFormat="1" x14ac:dyDescent="0.3">
      <c r="A667" s="118" t="s">
        <v>924</v>
      </c>
      <c r="B667" s="46" t="s">
        <v>925</v>
      </c>
      <c r="C667" s="61">
        <v>2008</v>
      </c>
      <c r="D667" s="46" t="s">
        <v>64</v>
      </c>
      <c r="E667" s="61"/>
      <c r="F667" s="47" t="s">
        <v>9</v>
      </c>
      <c r="G667" s="47"/>
      <c r="H667" s="61" t="s">
        <v>912</v>
      </c>
      <c r="I667" s="61" t="s">
        <v>561</v>
      </c>
      <c r="J667" s="61"/>
      <c r="K667" s="62">
        <v>1</v>
      </c>
      <c r="L667" s="62">
        <v>3</v>
      </c>
      <c r="M667" s="62"/>
      <c r="N667" s="62"/>
      <c r="O667" s="62"/>
      <c r="P667" s="62"/>
      <c r="Q667" s="62" t="s">
        <v>263</v>
      </c>
      <c r="R667" s="61" t="s">
        <v>58</v>
      </c>
      <c r="S667" s="61"/>
      <c r="T667" s="63" t="s">
        <v>243</v>
      </c>
      <c r="U667" s="113" t="s">
        <v>910</v>
      </c>
      <c r="V667" s="63"/>
      <c r="W667" s="63" t="s">
        <v>911</v>
      </c>
      <c r="X667" s="63"/>
      <c r="Y667" s="63"/>
      <c r="Z667" s="63"/>
      <c r="AA667" s="63"/>
      <c r="AB667" s="61" t="s">
        <v>900</v>
      </c>
      <c r="AC667" s="61" t="s">
        <v>907</v>
      </c>
      <c r="AD667" s="61" t="s">
        <v>570</v>
      </c>
      <c r="AE667" s="61" t="s">
        <v>735</v>
      </c>
      <c r="AF667" s="61" t="s">
        <v>929</v>
      </c>
      <c r="AG667" s="64"/>
      <c r="AH667" s="64"/>
      <c r="AI667" s="64"/>
      <c r="AJ667" s="64"/>
      <c r="AK667" s="64" t="s">
        <v>276</v>
      </c>
      <c r="AL667" s="69">
        <f>SUM(AL664:AL666)</f>
        <v>0.91999999999999993</v>
      </c>
      <c r="AM667" s="64" t="s">
        <v>142</v>
      </c>
      <c r="AN667" s="64"/>
      <c r="AO667" s="64"/>
      <c r="AP667" s="64" t="s">
        <v>123</v>
      </c>
      <c r="AQ667" s="64" t="s">
        <v>77</v>
      </c>
      <c r="AR667" s="64"/>
      <c r="AS667" s="64">
        <f>SQRT((AS664*AS664)+(AS665*AS665)+(AS666*AS666))</f>
        <v>0.33719430600174732</v>
      </c>
      <c r="AT667" s="64" t="s">
        <v>156</v>
      </c>
      <c r="AU667" s="64"/>
      <c r="AV667" s="64">
        <v>3</v>
      </c>
      <c r="AW667" s="64"/>
      <c r="AX667" s="65"/>
      <c r="AY667" s="67">
        <f>SUM(AY664:AY666)</f>
        <v>0.6100000000000001</v>
      </c>
      <c r="AZ667" s="70"/>
      <c r="BA667" s="66"/>
      <c r="BB667" s="82"/>
      <c r="BC667" s="66">
        <f>SQRT((BC664*BC664)+(BC665*BC665)+(BC666*BC666))</f>
        <v>0.24124676163629638</v>
      </c>
      <c r="BD667" s="66"/>
      <c r="BE667" s="66">
        <v>3</v>
      </c>
      <c r="BF667" s="68"/>
      <c r="BG667" s="61"/>
      <c r="BH667" s="61"/>
      <c r="BI667" s="61"/>
      <c r="BJ667" s="61"/>
      <c r="BK667" s="61"/>
      <c r="BL667" s="61"/>
      <c r="BM667" s="61"/>
      <c r="BN667" s="61"/>
      <c r="BO667" s="61"/>
      <c r="BP667" s="48"/>
      <c r="BQ667" s="48"/>
      <c r="BR667" s="48"/>
      <c r="BS667" s="48"/>
      <c r="BT667" s="48"/>
      <c r="BU667" s="48"/>
      <c r="BV667" s="48"/>
      <c r="BW667" s="48"/>
      <c r="BX667" s="48"/>
      <c r="BY667" s="48"/>
      <c r="BZ667" s="48"/>
      <c r="CA667" s="48"/>
      <c r="CB667" s="48"/>
      <c r="CC667" s="48"/>
      <c r="CD667" s="48"/>
      <c r="CE667" s="48"/>
      <c r="CF667" s="48"/>
      <c r="CG667" s="48"/>
      <c r="CH667" s="47"/>
      <c r="CI667" s="47"/>
      <c r="CJ667" s="47"/>
      <c r="CK667" s="47"/>
      <c r="CL667" s="47"/>
      <c r="CM667" s="47"/>
      <c r="CN667" s="47"/>
      <c r="CO667" s="47"/>
      <c r="CP667" s="47"/>
      <c r="CQ667" s="48"/>
      <c r="CR667" s="48"/>
      <c r="CS667" s="48"/>
      <c r="CT667" s="48"/>
      <c r="CU667" s="48"/>
      <c r="CV667" s="48"/>
      <c r="CW667" s="48"/>
      <c r="CX667" s="48"/>
      <c r="CY667" s="48"/>
      <c r="CZ667" s="47"/>
      <c r="DA667" s="47"/>
      <c r="DB667" s="47"/>
      <c r="DC667" s="47"/>
      <c r="DD667" s="47"/>
      <c r="DE667" s="47"/>
      <c r="DF667" s="47"/>
      <c r="DG667" s="47"/>
      <c r="DH667" s="47"/>
    </row>
    <row r="668" spans="1:112" x14ac:dyDescent="0.3">
      <c r="BB668" s="83"/>
    </row>
    <row r="669" spans="1:112" x14ac:dyDescent="0.3">
      <c r="BB669" s="83"/>
    </row>
    <row r="670" spans="1:112" x14ac:dyDescent="0.3">
      <c r="BB670" s="83"/>
    </row>
    <row r="671" spans="1:112" x14ac:dyDescent="0.3">
      <c r="BB671" s="83"/>
    </row>
    <row r="672" spans="1:112" x14ac:dyDescent="0.3">
      <c r="BB672" s="83"/>
    </row>
    <row r="673" spans="54:54" x14ac:dyDescent="0.3">
      <c r="BB673" s="83"/>
    </row>
    <row r="674" spans="54:54" x14ac:dyDescent="0.3">
      <c r="BB674" s="83"/>
    </row>
    <row r="675" spans="54:54" x14ac:dyDescent="0.3">
      <c r="BB675" s="83"/>
    </row>
    <row r="676" spans="54:54" x14ac:dyDescent="0.3">
      <c r="BB676" s="83"/>
    </row>
    <row r="677" spans="54:54" x14ac:dyDescent="0.3">
      <c r="BB677" s="83"/>
    </row>
    <row r="678" spans="54:54" x14ac:dyDescent="0.3">
      <c r="BB678" s="83"/>
    </row>
    <row r="679" spans="54:54" x14ac:dyDescent="0.3">
      <c r="BB679" s="83"/>
    </row>
    <row r="680" spans="54:54" x14ac:dyDescent="0.3">
      <c r="BB680" s="83"/>
    </row>
    <row r="681" spans="54:54" x14ac:dyDescent="0.3">
      <c r="BB681" s="83"/>
    </row>
    <row r="682" spans="54:54" x14ac:dyDescent="0.3">
      <c r="BB682" s="83"/>
    </row>
    <row r="683" spans="54:54" x14ac:dyDescent="0.3">
      <c r="BB683" s="83"/>
    </row>
    <row r="684" spans="54:54" x14ac:dyDescent="0.3">
      <c r="BB684" s="83"/>
    </row>
    <row r="685" spans="54:54" x14ac:dyDescent="0.3">
      <c r="BB685" s="83"/>
    </row>
    <row r="686" spans="54:54" x14ac:dyDescent="0.3">
      <c r="BB686" s="83"/>
    </row>
    <row r="687" spans="54:54" x14ac:dyDescent="0.3">
      <c r="BB687" s="83"/>
    </row>
    <row r="688" spans="54:54" x14ac:dyDescent="0.3">
      <c r="BB688" s="83"/>
    </row>
    <row r="689" spans="54:54" x14ac:dyDescent="0.3">
      <c r="BB689" s="83"/>
    </row>
    <row r="690" spans="54:54" x14ac:dyDescent="0.3">
      <c r="BB690" s="83"/>
    </row>
    <row r="691" spans="54:54" x14ac:dyDescent="0.3">
      <c r="BB691" s="83"/>
    </row>
    <row r="692" spans="54:54" x14ac:dyDescent="0.3">
      <c r="BB692" s="83"/>
    </row>
    <row r="693" spans="54:54" x14ac:dyDescent="0.3">
      <c r="BB693" s="83"/>
    </row>
    <row r="694" spans="54:54" x14ac:dyDescent="0.3">
      <c r="BB694" s="83"/>
    </row>
    <row r="695" spans="54:54" x14ac:dyDescent="0.3">
      <c r="BB695" s="83"/>
    </row>
    <row r="696" spans="54:54" x14ac:dyDescent="0.3">
      <c r="BB696" s="83"/>
    </row>
    <row r="697" spans="54:54" x14ac:dyDescent="0.3">
      <c r="BB697" s="83"/>
    </row>
    <row r="698" spans="54:54" x14ac:dyDescent="0.3">
      <c r="BB698" s="83"/>
    </row>
    <row r="699" spans="54:54" x14ac:dyDescent="0.3">
      <c r="BB699" s="83"/>
    </row>
    <row r="700" spans="54:54" x14ac:dyDescent="0.3">
      <c r="BB700" s="83"/>
    </row>
    <row r="701" spans="54:54" x14ac:dyDescent="0.3">
      <c r="BB701" s="83"/>
    </row>
    <row r="702" spans="54:54" x14ac:dyDescent="0.3">
      <c r="BB702" s="83"/>
    </row>
    <row r="703" spans="54:54" x14ac:dyDescent="0.3">
      <c r="BB703" s="83"/>
    </row>
    <row r="704" spans="54:54" x14ac:dyDescent="0.3">
      <c r="BB704" s="83"/>
    </row>
    <row r="705" spans="54:54" x14ac:dyDescent="0.3">
      <c r="BB705" s="83"/>
    </row>
    <row r="706" spans="54:54" x14ac:dyDescent="0.3">
      <c r="BB706" s="83"/>
    </row>
    <row r="707" spans="54:54" x14ac:dyDescent="0.3">
      <c r="BB707" s="83"/>
    </row>
    <row r="708" spans="54:54" x14ac:dyDescent="0.3">
      <c r="BB708" s="83"/>
    </row>
    <row r="709" spans="54:54" x14ac:dyDescent="0.3">
      <c r="BB709" s="83"/>
    </row>
    <row r="710" spans="54:54" x14ac:dyDescent="0.3">
      <c r="BB710" s="83"/>
    </row>
    <row r="711" spans="54:54" x14ac:dyDescent="0.3">
      <c r="BB711" s="83"/>
    </row>
    <row r="712" spans="54:54" x14ac:dyDescent="0.3">
      <c r="BB712" s="83"/>
    </row>
    <row r="713" spans="54:54" x14ac:dyDescent="0.3">
      <c r="BB713" s="83"/>
    </row>
    <row r="714" spans="54:54" x14ac:dyDescent="0.3">
      <c r="BB714" s="83"/>
    </row>
    <row r="715" spans="54:54" x14ac:dyDescent="0.3">
      <c r="BB715" s="83"/>
    </row>
    <row r="716" spans="54:54" x14ac:dyDescent="0.3">
      <c r="BB716" s="83"/>
    </row>
    <row r="717" spans="54:54" x14ac:dyDescent="0.3">
      <c r="BB717" s="83"/>
    </row>
    <row r="718" spans="54:54" x14ac:dyDescent="0.3">
      <c r="BB718" s="83"/>
    </row>
    <row r="719" spans="54:54" x14ac:dyDescent="0.3">
      <c r="BB719" s="83"/>
    </row>
    <row r="720" spans="54:54" x14ac:dyDescent="0.3">
      <c r="BB720" s="83"/>
    </row>
    <row r="721" spans="54:54" x14ac:dyDescent="0.3">
      <c r="BB721" s="83"/>
    </row>
    <row r="722" spans="54:54" x14ac:dyDescent="0.3">
      <c r="BB722" s="83"/>
    </row>
    <row r="723" spans="54:54" x14ac:dyDescent="0.3">
      <c r="BB723" s="83"/>
    </row>
    <row r="724" spans="54:54" x14ac:dyDescent="0.3">
      <c r="BB724" s="83"/>
    </row>
    <row r="725" spans="54:54" x14ac:dyDescent="0.3">
      <c r="BB725" s="83"/>
    </row>
    <row r="726" spans="54:54" x14ac:dyDescent="0.3">
      <c r="BB726" s="83"/>
    </row>
    <row r="727" spans="54:54" x14ac:dyDescent="0.3">
      <c r="BB727" s="83"/>
    </row>
    <row r="728" spans="54:54" x14ac:dyDescent="0.3">
      <c r="BB728" s="83"/>
    </row>
    <row r="729" spans="54:54" x14ac:dyDescent="0.3">
      <c r="BB729" s="83"/>
    </row>
    <row r="730" spans="54:54" x14ac:dyDescent="0.3">
      <c r="BB730" s="83"/>
    </row>
    <row r="731" spans="54:54" x14ac:dyDescent="0.3">
      <c r="BB731" s="83"/>
    </row>
    <row r="732" spans="54:54" x14ac:dyDescent="0.3">
      <c r="BB732" s="83"/>
    </row>
    <row r="733" spans="54:54" x14ac:dyDescent="0.3">
      <c r="BB733" s="83"/>
    </row>
    <row r="734" spans="54:54" x14ac:dyDescent="0.3">
      <c r="BB734" s="83"/>
    </row>
    <row r="735" spans="54:54" x14ac:dyDescent="0.3">
      <c r="BB735" s="83"/>
    </row>
    <row r="736" spans="54:54" x14ac:dyDescent="0.3">
      <c r="BB736" s="83"/>
    </row>
    <row r="737" spans="54:54" x14ac:dyDescent="0.3">
      <c r="BB737" s="83"/>
    </row>
    <row r="738" spans="54:54" x14ac:dyDescent="0.3">
      <c r="BB738" s="83"/>
    </row>
    <row r="739" spans="54:54" x14ac:dyDescent="0.3">
      <c r="BB739" s="83"/>
    </row>
    <row r="740" spans="54:54" x14ac:dyDescent="0.3">
      <c r="BB740" s="83"/>
    </row>
    <row r="741" spans="54:54" x14ac:dyDescent="0.3">
      <c r="BB741" s="83"/>
    </row>
    <row r="742" spans="54:54" x14ac:dyDescent="0.3">
      <c r="BB742" s="83"/>
    </row>
    <row r="743" spans="54:54" x14ac:dyDescent="0.3">
      <c r="BB743" s="83"/>
    </row>
    <row r="744" spans="54:54" x14ac:dyDescent="0.3">
      <c r="BB744" s="83"/>
    </row>
    <row r="745" spans="54:54" x14ac:dyDescent="0.3">
      <c r="BB745" s="83"/>
    </row>
    <row r="746" spans="54:54" x14ac:dyDescent="0.3">
      <c r="BB746" s="83"/>
    </row>
    <row r="747" spans="54:54" x14ac:dyDescent="0.3">
      <c r="BB747" s="83"/>
    </row>
    <row r="748" spans="54:54" x14ac:dyDescent="0.3">
      <c r="BB748" s="83"/>
    </row>
    <row r="749" spans="54:54" x14ac:dyDescent="0.3">
      <c r="BB749" s="83"/>
    </row>
    <row r="750" spans="54:54" x14ac:dyDescent="0.3">
      <c r="BB750" s="83"/>
    </row>
    <row r="751" spans="54:54" x14ac:dyDescent="0.3">
      <c r="BB751" s="83"/>
    </row>
    <row r="752" spans="54:54" x14ac:dyDescent="0.3">
      <c r="BB752" s="83"/>
    </row>
    <row r="753" spans="54:54" x14ac:dyDescent="0.3">
      <c r="BB753" s="83"/>
    </row>
    <row r="754" spans="54:54" x14ac:dyDescent="0.3">
      <c r="BB754" s="83"/>
    </row>
    <row r="755" spans="54:54" x14ac:dyDescent="0.3">
      <c r="BB755" s="83"/>
    </row>
    <row r="756" spans="54:54" x14ac:dyDescent="0.3">
      <c r="BB756" s="83"/>
    </row>
  </sheetData>
  <sortState ref="A5:EL735">
    <sortCondition ref="DI5:DI1174"/>
  </sortState>
  <mergeCells count="16">
    <mergeCell ref="CH1:CP2"/>
    <mergeCell ref="CQ1:CY2"/>
    <mergeCell ref="CZ1:DH2"/>
    <mergeCell ref="AX1:AX2"/>
    <mergeCell ref="DJ1:DJ2"/>
    <mergeCell ref="BP1:CG2"/>
    <mergeCell ref="BG1:BO2"/>
    <mergeCell ref="A1:E2"/>
    <mergeCell ref="K1:P2"/>
    <mergeCell ref="R1:S2"/>
    <mergeCell ref="F1:G2"/>
    <mergeCell ref="AY1:BF2"/>
    <mergeCell ref="H1:J2"/>
    <mergeCell ref="T1:AA2"/>
    <mergeCell ref="AB1:AF2"/>
    <mergeCell ref="AG1:AW2"/>
  </mergeCells>
  <phoneticPr fontId="0" type="noConversion"/>
  <dataValidations count="3">
    <dataValidation type="list" allowBlank="1" showInputMessage="1" showErrorMessage="1" sqref="CD3 AY473:AY480 AO481:AO505 AN386:AN389 AY390:AY393 AN394:AN397 AN399:AN401 AN418:AN429 BD197:BD198 AT71:AT186 AT42:AT45 AL409:AL410 AT25:AT40 AT555:AT605 AT8 AT1:AT3 BA454:BA457 AY211:AY212 AT383:AT384 AT1175:AT1048576 AT608:AT662 AY404:AY406 AL415:AL416 AY409:AY410 AT213:AT217 AT361:AT370 AO513:AO520 AY522:AY525 AL522:AL525 AO526:AO537 AT522:AT549 AT47:AT53 AT55:AT69 AT188:AT209 AT245:AT334 AN462:AN465 AT440:AT520 BA466:BA469 AT664:AT1162">
      <formula1>"Block, Plot, Subplot"</formula1>
    </dataValidation>
    <dataValidation type="list" allowBlank="1" showInputMessage="1" showErrorMessage="1" sqref="BL3 BZ3 AO473:AO480 AP664:AP1162 AP219:AP224 AP231 AP85:AP186 AP42:AP45 AP228 AP81 AP386:AP416 AP8:AP23 AP266:AP300 AP1:AP3 AP555:AP662 AP383:AP384 AP1175:AP1048576 AP233:AP264 AP188:AP195 AP372:AP381 AP75 AP302:AP370 AL438:AL439 AP522:AP549 AO522:AO525 AP25:AP40 AP47:AP53 AP69 AP65 AP59 AP197:AP209 AN200:AN209 AP211:AP217 AP418:AP520 BA648:BA649 AL481:AL488 AL497:AL505">
      <formula1>"Symmetric magnitude, Asymmetric magnitude, Y values of deviance"</formula1>
    </dataValidation>
    <dataValidation type="list" allowBlank="1" showInputMessage="1" showErrorMessage="1" sqref="F226:F231 F42:F45 F386:F416 F222 F383:F384 F1175:F1048576 F372:F381 F253:F334 F47:F186 F361:F370 F1:F23 F418:F520 F25:F40 F188:F209 F211:F217 F245:F251 F522:F662 F664:F1162">
      <formula1>"BA, CI, BACI"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E27" sqref="E27"/>
    </sheetView>
  </sheetViews>
  <sheetFormatPr defaultRowHeight="14.4" x14ac:dyDescent="0.3"/>
  <cols>
    <col min="1" max="1" width="16" customWidth="1"/>
  </cols>
  <sheetData>
    <row r="1" spans="1:13" x14ac:dyDescent="0.3">
      <c r="A1" t="s">
        <v>993</v>
      </c>
      <c r="B1" t="s">
        <v>994</v>
      </c>
      <c r="M1" t="s">
        <v>995</v>
      </c>
    </row>
    <row r="2" spans="1:13" x14ac:dyDescent="0.3">
      <c r="A2" t="s">
        <v>996</v>
      </c>
      <c r="B2" t="s">
        <v>997</v>
      </c>
      <c r="M2" t="s">
        <v>998</v>
      </c>
    </row>
    <row r="3" spans="1:13" x14ac:dyDescent="0.3">
      <c r="A3" t="s">
        <v>999</v>
      </c>
      <c r="B3" t="s">
        <v>1000</v>
      </c>
      <c r="M3" t="s">
        <v>1001</v>
      </c>
    </row>
    <row r="4" spans="1:13" x14ac:dyDescent="0.3">
      <c r="A4" t="s">
        <v>1002</v>
      </c>
      <c r="B4" t="s">
        <v>1003</v>
      </c>
      <c r="M4" t="s">
        <v>1004</v>
      </c>
    </row>
    <row r="5" spans="1:13" x14ac:dyDescent="0.3">
      <c r="A5" t="s">
        <v>1005</v>
      </c>
      <c r="B5" t="s">
        <v>1006</v>
      </c>
      <c r="M5" t="s">
        <v>1007</v>
      </c>
    </row>
    <row r="6" spans="1:13" x14ac:dyDescent="0.3">
      <c r="A6" t="s">
        <v>1008</v>
      </c>
      <c r="B6" t="s">
        <v>1009</v>
      </c>
    </row>
    <row r="7" spans="1:13" x14ac:dyDescent="0.3">
      <c r="A7" t="s">
        <v>52</v>
      </c>
      <c r="B7" t="s">
        <v>1010</v>
      </c>
    </row>
    <row r="8" spans="1:13" x14ac:dyDescent="0.3">
      <c r="A8" t="s">
        <v>1011</v>
      </c>
      <c r="B8" t="s">
        <v>1012</v>
      </c>
    </row>
    <row r="9" spans="1:13" x14ac:dyDescent="0.3">
      <c r="A9" t="s">
        <v>1013</v>
      </c>
      <c r="B9" t="s">
        <v>1014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Data for R</vt:lpstr>
      <vt:lpstr>Extracted raw data</vt:lpstr>
      <vt:lpstr>Codes data for 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</dc:creator>
  <cp:lastModifiedBy>Sandström Jennie</cp:lastModifiedBy>
  <dcterms:created xsi:type="dcterms:W3CDTF">2013-02-21T18:22:42Z</dcterms:created>
  <dcterms:modified xsi:type="dcterms:W3CDTF">2018-04-09T12:23:13Z</dcterms:modified>
</cp:coreProperties>
</file>